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49" i="1"/>
  <c r="N145"/>
  <c r="N125" s="1"/>
  <c r="E61"/>
  <c r="O133"/>
  <c r="K133"/>
  <c r="J133"/>
  <c r="D61"/>
  <c r="D25"/>
  <c r="J149"/>
  <c r="D149"/>
  <c r="J173"/>
  <c r="O177"/>
  <c r="O33"/>
  <c r="O29" s="1"/>
  <c r="D189"/>
  <c r="E189"/>
  <c r="O181"/>
  <c r="O165"/>
  <c r="N137"/>
  <c r="N129"/>
  <c r="N37"/>
  <c r="O121"/>
  <c r="O117"/>
  <c r="N117"/>
  <c r="N109"/>
  <c r="O105"/>
  <c r="O101" s="1"/>
  <c r="N101"/>
  <c r="N93"/>
  <c r="O89"/>
  <c r="O85"/>
  <c r="O81"/>
  <c r="N81"/>
  <c r="O77"/>
  <c r="O73"/>
  <c r="N65"/>
  <c r="O69"/>
  <c r="O65" s="1"/>
  <c r="N57"/>
  <c r="O53"/>
  <c r="O49" s="1"/>
  <c r="N49"/>
  <c r="N41"/>
  <c r="N17"/>
  <c r="N29"/>
  <c r="N21"/>
  <c r="F125"/>
  <c r="G125"/>
  <c r="L125"/>
  <c r="M125"/>
  <c r="N185"/>
  <c r="M185"/>
  <c r="L185"/>
  <c r="I185"/>
  <c r="H185"/>
  <c r="G185"/>
  <c r="F185"/>
  <c r="K181"/>
  <c r="K177" s="1"/>
  <c r="J181"/>
  <c r="J177" s="1"/>
  <c r="N177"/>
  <c r="M177"/>
  <c r="L177"/>
  <c r="I177"/>
  <c r="H177"/>
  <c r="G177"/>
  <c r="F177"/>
  <c r="E177"/>
  <c r="D177"/>
  <c r="K173"/>
  <c r="J169"/>
  <c r="F169"/>
  <c r="G169"/>
  <c r="H169"/>
  <c r="I169"/>
  <c r="K169"/>
  <c r="L169"/>
  <c r="M169"/>
  <c r="N169"/>
  <c r="E169"/>
  <c r="D169"/>
  <c r="F37"/>
  <c r="H37"/>
  <c r="I37"/>
  <c r="E117"/>
  <c r="F117"/>
  <c r="G117"/>
  <c r="H117"/>
  <c r="I117"/>
  <c r="J117"/>
  <c r="K117"/>
  <c r="L117"/>
  <c r="M117"/>
  <c r="D117"/>
  <c r="F85"/>
  <c r="K81"/>
  <c r="J81"/>
  <c r="E81"/>
  <c r="D81"/>
  <c r="K89"/>
  <c r="J89"/>
  <c r="J65"/>
  <c r="E65"/>
  <c r="D65"/>
  <c r="K77"/>
  <c r="J77"/>
  <c r="K73"/>
  <c r="J73"/>
  <c r="K113"/>
  <c r="O113" s="1"/>
  <c r="O109" s="1"/>
  <c r="J113"/>
  <c r="G105"/>
  <c r="F105"/>
  <c r="K97"/>
  <c r="J97"/>
  <c r="K85"/>
  <c r="J85"/>
  <c r="K69"/>
  <c r="K65" s="1"/>
  <c r="J69"/>
  <c r="K61"/>
  <c r="J61"/>
  <c r="K53"/>
  <c r="J53"/>
  <c r="K45"/>
  <c r="O45" s="1"/>
  <c r="O41" s="1"/>
  <c r="J45"/>
  <c r="K33"/>
  <c r="J33"/>
  <c r="K25"/>
  <c r="J25"/>
  <c r="O145"/>
  <c r="O61" l="1"/>
  <c r="O57" s="1"/>
  <c r="O25"/>
  <c r="O21" s="1"/>
  <c r="O17" s="1"/>
  <c r="N12"/>
  <c r="O97"/>
  <c r="O93" s="1"/>
  <c r="O37"/>
  <c r="N153"/>
  <c r="O161"/>
  <c r="N161"/>
  <c r="O129"/>
  <c r="I145"/>
  <c r="H145"/>
  <c r="K109"/>
  <c r="J109"/>
  <c r="E109"/>
  <c r="D109"/>
  <c r="M165"/>
  <c r="L165"/>
  <c r="K161"/>
  <c r="J161"/>
  <c r="G165"/>
  <c r="F165"/>
  <c r="M161"/>
  <c r="L161"/>
  <c r="I161"/>
  <c r="H161"/>
  <c r="G161"/>
  <c r="F161"/>
  <c r="E161"/>
  <c r="D161"/>
  <c r="D145"/>
  <c r="E145"/>
  <c r="F145"/>
  <c r="G145"/>
  <c r="J145"/>
  <c r="K145"/>
  <c r="L145"/>
  <c r="M145"/>
  <c r="I153" l="1"/>
  <c r="H153"/>
  <c r="H125" s="1"/>
  <c r="E153"/>
  <c r="D153"/>
  <c r="M157"/>
  <c r="L157"/>
  <c r="K157"/>
  <c r="K153" s="1"/>
  <c r="J157"/>
  <c r="O157" s="1"/>
  <c r="O153" s="1"/>
  <c r="G157"/>
  <c r="F157"/>
  <c r="M153"/>
  <c r="L153"/>
  <c r="G153"/>
  <c r="F153"/>
  <c r="K129"/>
  <c r="J129"/>
  <c r="I49"/>
  <c r="H49"/>
  <c r="I29"/>
  <c r="H29"/>
  <c r="I137"/>
  <c r="H137"/>
  <c r="I129"/>
  <c r="I125" s="1"/>
  <c r="H129"/>
  <c r="K141"/>
  <c r="J141"/>
  <c r="J137" s="1"/>
  <c r="K101"/>
  <c r="J101"/>
  <c r="K93"/>
  <c r="J93"/>
  <c r="K57"/>
  <c r="J57"/>
  <c r="K49"/>
  <c r="J49"/>
  <c r="J37" s="1"/>
  <c r="K41"/>
  <c r="K37" s="1"/>
  <c r="J41"/>
  <c r="K29"/>
  <c r="J29"/>
  <c r="K21"/>
  <c r="J21"/>
  <c r="F81"/>
  <c r="G81"/>
  <c r="H81"/>
  <c r="I81"/>
  <c r="L81"/>
  <c r="M81"/>
  <c r="G85"/>
  <c r="H85"/>
  <c r="I85"/>
  <c r="L85"/>
  <c r="M85"/>
  <c r="D93"/>
  <c r="E93"/>
  <c r="F93"/>
  <c r="G93"/>
  <c r="H93"/>
  <c r="I93"/>
  <c r="L93"/>
  <c r="M93"/>
  <c r="F97"/>
  <c r="G97"/>
  <c r="H97"/>
  <c r="I97"/>
  <c r="L97"/>
  <c r="M97"/>
  <c r="D101"/>
  <c r="E101"/>
  <c r="F101"/>
  <c r="G101"/>
  <c r="G37" s="1"/>
  <c r="H101"/>
  <c r="I101"/>
  <c r="L101"/>
  <c r="M101"/>
  <c r="H105"/>
  <c r="I105"/>
  <c r="D129"/>
  <c r="D125" s="1"/>
  <c r="E129"/>
  <c r="F129"/>
  <c r="G129"/>
  <c r="L129"/>
  <c r="M129"/>
  <c r="F133"/>
  <c r="G133"/>
  <c r="L133"/>
  <c r="M133"/>
  <c r="D137"/>
  <c r="E137"/>
  <c r="F137"/>
  <c r="G137"/>
  <c r="L137"/>
  <c r="M137"/>
  <c r="F141"/>
  <c r="G141"/>
  <c r="L141"/>
  <c r="M141"/>
  <c r="F149"/>
  <c r="G149"/>
  <c r="L149"/>
  <c r="M149"/>
  <c r="M12"/>
  <c r="L12"/>
  <c r="E29"/>
  <c r="D29"/>
  <c r="E21"/>
  <c r="D21"/>
  <c r="M69"/>
  <c r="L69"/>
  <c r="I69"/>
  <c r="H69"/>
  <c r="G69"/>
  <c r="F69"/>
  <c r="M65"/>
  <c r="L65"/>
  <c r="I65"/>
  <c r="H65"/>
  <c r="G65"/>
  <c r="F65"/>
  <c r="D49"/>
  <c r="D37" s="1"/>
  <c r="M61"/>
  <c r="L61"/>
  <c r="I61"/>
  <c r="H61"/>
  <c r="G61"/>
  <c r="F61"/>
  <c r="M57"/>
  <c r="L57"/>
  <c r="I57"/>
  <c r="H57"/>
  <c r="G57"/>
  <c r="F57"/>
  <c r="E57"/>
  <c r="D57"/>
  <c r="M53"/>
  <c r="L53"/>
  <c r="G53"/>
  <c r="F53"/>
  <c r="M49"/>
  <c r="L49"/>
  <c r="G49"/>
  <c r="F49"/>
  <c r="E49"/>
  <c r="M45"/>
  <c r="L45"/>
  <c r="I45"/>
  <c r="H45"/>
  <c r="G45"/>
  <c r="F45"/>
  <c r="E41"/>
  <c r="D41"/>
  <c r="F41"/>
  <c r="M41"/>
  <c r="I41"/>
  <c r="G41"/>
  <c r="M37"/>
  <c r="M29"/>
  <c r="G33"/>
  <c r="G29"/>
  <c r="E17" l="1"/>
  <c r="K137"/>
  <c r="O141"/>
  <c r="O137" s="1"/>
  <c r="O125" s="1"/>
  <c r="O12" s="1"/>
  <c r="E37"/>
  <c r="J153"/>
  <c r="K17"/>
  <c r="J17"/>
  <c r="D17"/>
  <c r="H41"/>
  <c r="L41"/>
  <c r="M33"/>
  <c r="F33" l="1"/>
  <c r="L37"/>
  <c r="F29" l="1"/>
  <c r="L33"/>
  <c r="F25"/>
  <c r="I25"/>
  <c r="G25"/>
  <c r="M25"/>
  <c r="L29" l="1"/>
  <c r="L25"/>
  <c r="H25"/>
  <c r="L21" l="1"/>
  <c r="F21"/>
  <c r="H21"/>
  <c r="H17" s="1"/>
  <c r="H12" s="1"/>
  <c r="G21" l="1"/>
  <c r="M21"/>
  <c r="I21"/>
  <c r="I17" s="1"/>
  <c r="I12" s="1"/>
  <c r="G17" l="1"/>
  <c r="G12" s="1"/>
  <c r="F17"/>
  <c r="F12" s="1"/>
  <c r="L17"/>
  <c r="M17"/>
  <c r="D185"/>
  <c r="D12" s="1"/>
  <c r="J185"/>
  <c r="J125" s="1"/>
  <c r="J12" s="1"/>
  <c r="O185"/>
  <c r="O189"/>
  <c r="E185"/>
  <c r="E125" s="1"/>
  <c r="E12" s="1"/>
  <c r="K185"/>
  <c r="K125" s="1"/>
  <c r="K12" s="1"/>
</calcChain>
</file>

<file path=xl/sharedStrings.xml><?xml version="1.0" encoding="utf-8"?>
<sst xmlns="http://schemas.openxmlformats.org/spreadsheetml/2006/main" count="260" uniqueCount="112">
  <si>
    <t>Отчет</t>
  </si>
  <si>
    <t>о ходе реализации муниципальных программ (финансирование программ)</t>
  </si>
  <si>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</si>
  <si>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</si>
  <si>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</si>
  <si>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</si>
  <si>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</si>
  <si>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</si>
  <si>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</si>
  <si>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</si>
  <si>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</si>
  <si>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</si>
  <si>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федеральный     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</si>
  <si>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</si>
  <si>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</si>
  <si>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</si>
  <si>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</si>
  <si>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</si>
  <si>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</si>
  <si>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</si>
  <si>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>х</t>
  </si>
  <si>
    <t>1.1.</t>
  </si>
  <si>
    <t>1.1.1.</t>
  </si>
  <si>
    <t>1.2.</t>
  </si>
  <si>
    <t>1.2.1.</t>
  </si>
  <si>
    <t>2.</t>
  </si>
  <si>
    <t>2.1.</t>
  </si>
  <si>
    <t>2.1.1.</t>
  </si>
  <si>
    <t>2.2.</t>
  </si>
  <si>
    <t>2.2.1.</t>
  </si>
  <si>
    <t>2.3.</t>
  </si>
  <si>
    <t>2.3.1.</t>
  </si>
  <si>
    <t>2.4.</t>
  </si>
  <si>
    <t>2.5.</t>
  </si>
  <si>
    <t>2.5.1.</t>
  </si>
  <si>
    <t>2.6.</t>
  </si>
  <si>
    <t>2.6.1.</t>
  </si>
  <si>
    <t>3.</t>
  </si>
  <si>
    <t>3.1.</t>
  </si>
  <si>
    <t>3.2.</t>
  </si>
  <si>
    <t>3.3.</t>
  </si>
  <si>
    <t>в том числе по источникам финансирования</t>
  </si>
  <si>
    <t>2.4.1.</t>
  </si>
  <si>
    <t>Муниципальная Программа «Развитие и сохранение культуры поселения»</t>
  </si>
  <si>
    <t>Основное мероприятие «Расходы на обеспечение деятельности (оказание услуг) муниципальных казённых учреждений»</t>
  </si>
  <si>
    <t>Подпрограмма «Организация досуга и обеспечение жителей поселения услугами организации культуры»</t>
  </si>
  <si>
    <t>Муниципальная Программа «Муниципальное управление и гражданское общество»</t>
  </si>
  <si>
    <t>Подпрограмма «Функционирование  главы муниципального образования»</t>
  </si>
  <si>
    <t>Подпрограмма «Организация библиотечного обслуживания населения»</t>
  </si>
  <si>
    <t>Основное мероприятие  «Расходы на обеспечение функций органов местной администрации »</t>
  </si>
  <si>
    <t>Подпрограмма «Управление в сфере функций органов  местной администрации»</t>
  </si>
  <si>
    <t>Основное мероприятие  «Финансовое обеспечение выполнения других расходных обязательств поселения »</t>
  </si>
  <si>
    <t>Основное мероприятие «Мероприятия по обеспечению первичными мерами пожарной безопасности»</t>
  </si>
  <si>
    <t>Подпрограмма «Защита населения и территории поселения от чрезвычайных ситуаций и обеспечение первичных мер пожарной безопасности»</t>
  </si>
  <si>
    <t>Подпрограмма «Социальная поддержка граждан»</t>
  </si>
  <si>
    <t>Основное мероприятие «Доплаты к пенсиям муниципальных служащих »</t>
  </si>
  <si>
    <t>Подпрограмма         «Финансовое обеспечение  муниципальных образований Воронежской области для исполнения переданных полномочий»</t>
  </si>
  <si>
    <t>Основное мероприятие «Осуществление первичного воинского учёта на территориях, где отсутствуют военные комиссариаты»</t>
  </si>
  <si>
    <t>3.1.1.</t>
  </si>
  <si>
    <t>Муниципальная Программа «Развитие территории поселения»</t>
  </si>
  <si>
    <t>Основное мероприятие  «Мероприятия по развитию сети автомобильных дорог общего пользования в границах поселения »</t>
  </si>
  <si>
    <t>3.2.1.</t>
  </si>
  <si>
    <t>Подпрограмма «Ремонт и содержание муниципальных дорог»</t>
  </si>
  <si>
    <t>Основное мероприятие  «Расходы по организации уличного освещения »</t>
  </si>
  <si>
    <t>Подпрограмма «Развитие сети уличного освещения»</t>
  </si>
  <si>
    <t>3.3.1.</t>
  </si>
  <si>
    <t>Подпрограмма «Благоустройство территории поселения»</t>
  </si>
  <si>
    <t>Основное мероприятие  «Мероприятия по ликвидации несанкционированных свалок, организации сбора и вывоза бытовых отходов и мусора с территории поселения, прочее благоустройство »</t>
  </si>
  <si>
    <t>Подпрограмма «Обеспечение реализации Муниципальной Программы»</t>
  </si>
  <si>
    <t>Подпрограмма «Повышение устойчивости бюджета поселения»</t>
  </si>
  <si>
    <t>Основное мероприятие «Расходы на осуществление части полномочий, передаваемых в бюджет муниципального района в соответствии с заключенными соглашениями»</t>
  </si>
  <si>
    <t>2.7.</t>
  </si>
  <si>
    <t>2.7.1.</t>
  </si>
  <si>
    <t>Нижнеикорецкого сельского поселения Лискинского муниципального района Воронежской области</t>
  </si>
  <si>
    <t>3.4.</t>
  </si>
  <si>
    <t>Подпрограмма «Содержание мест захоронения и ремонт военно-мемориальных объектов»</t>
  </si>
  <si>
    <t>Основное мероприятие  «Содержание мест захоронения и ремонт военно-мемориальных объектов в Нижнеикорецком сельском поселении Лискинского муниципального района Воронежской области »</t>
  </si>
  <si>
    <t>3.4.1.</t>
  </si>
  <si>
    <t>Подпрограмма «Муниципальный земельный контроль»</t>
  </si>
  <si>
    <t>Основное мероприятие  «Расходы по муниципальному земельному контролю »</t>
  </si>
  <si>
    <t>2.8.</t>
  </si>
  <si>
    <t>Подпрограмма "Физкультура и спорт"</t>
  </si>
  <si>
    <t>2.8.1.</t>
  </si>
  <si>
    <t>Основное мероприятие "Развитие физической культуры и спорта в муниципальном образовании села"</t>
  </si>
  <si>
    <t>Глава Нижнеикорецкого сп</t>
  </si>
  <si>
    <t>2.4.2.</t>
  </si>
  <si>
    <t>Основное мероприятие "Расходы по резервному фонду"</t>
  </si>
  <si>
    <t>2.4.3.</t>
  </si>
  <si>
    <t>Основное мероприятие "Расходы  по процентным платежам по муниципальному долгу"</t>
  </si>
  <si>
    <t>2.5.2.</t>
  </si>
  <si>
    <t>Основное мероприятие «Расходы на мероприятия в сфере защиты населения от чрезвычайных ситуаций»</t>
  </si>
  <si>
    <t>2.9.</t>
  </si>
  <si>
    <t>2.9.1.</t>
  </si>
  <si>
    <t>Подпрограмма "Развитие градостроительной деятельности Нижнеикорецкого сп"</t>
  </si>
  <si>
    <t>Основное мероприятие  "Расходы по развитию градостроительной деятельности Нижнеикорецкого сп"</t>
  </si>
  <si>
    <t>3.5.</t>
  </si>
  <si>
    <t>Подпрограмма "Благоустройство мест массового отдыха"</t>
  </si>
  <si>
    <t>3.5.1.</t>
  </si>
  <si>
    <t>Основное мероприятие  «Расходы по благоустройству мест массового отдыха »</t>
  </si>
  <si>
    <t>3.6.</t>
  </si>
  <si>
    <t>3.6.1.</t>
  </si>
  <si>
    <t>3.7.</t>
  </si>
  <si>
    <t>3.7.1.</t>
  </si>
  <si>
    <t>Подпрограмма "Энергосбережение и энергоэффекивность"</t>
  </si>
  <si>
    <t>Основное мероприятие  «Расходы по энергосбережению и энергоэффекивности »</t>
  </si>
  <si>
    <t>Подпрограмма "Устройство тротуара"</t>
  </si>
  <si>
    <t>Основное мероприятие  «Расходы по устройству тротуара»</t>
  </si>
  <si>
    <t>М.С.Гриднева</t>
  </si>
  <si>
    <t>Е.Г.Нащёкина</t>
  </si>
  <si>
    <t>тел.(47391)53123</t>
  </si>
  <si>
    <t>Исполнитель:    гл.бухгалтер</t>
  </si>
  <si>
    <t>за 2 квартал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</si>
</sst>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5" fillId="3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" fontId="5" fillId="4" borderId="4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4" borderId="2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4" borderId="4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8"/>
  <sheetViews>
    <sheetView tabSelected="1" topLeftCell="A4" workbookViewId="0">
      <selection activeCell="A189" sqref="A189:A192"/>
    </sheetView>
  </sheetViews>
  <sheetFormatPr defaultRowHeight="15"/>
  <cols>
    <col min="1" max="1" width="6" customWidth="1"/>
    <col min="2" max="2" width="33" customWidth="1"/>
    <col min="3" max="3" width="10.85546875" customWidth="1"/>
    <col min="4" max="4" width="12.7109375" customWidth="1"/>
    <col min="5" max="5" width="11.28515625" bestFit="1" customWidth="1"/>
    <col min="6" max="6" width="11.140625" customWidth="1"/>
    <col min="7" max="7" width="11.28515625" customWidth="1"/>
    <col min="8" max="9" width="11.28515625" bestFit="1" customWidth="1"/>
    <col min="10" max="10" width="10.85546875" customWidth="1"/>
    <col min="11" max="11" width="12.85546875" customWidth="1"/>
    <col min="12" max="12" width="10" customWidth="1"/>
    <col min="16" max="16" width="16.85546875" customWidth="1"/>
    <col min="17" max="17" width="10.140625" customWidth="1"/>
    <col min="18" max="18" width="12.42578125" customWidth="1"/>
    <col min="19" max="19" width="9.5703125" bestFit="1" customWidth="1"/>
    <col min="20" max="20" width="11.42578125" bestFit="1" customWidth="1"/>
  </cols>
  <sheetData>
    <row r="1" spans="1:20" ht="14.2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ht="18.7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.75">
      <c r="A3" s="104" t="s">
        <v>73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0" ht="18.75">
      <c r="A4" s="103" t="s">
        <v>111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20" ht="9" customHeight="1">
      <c r="A5" s="1"/>
    </row>
    <row r="6" spans="1:20" ht="16.5" customHeight="1">
      <c r="A6" s="94" t="s">
        <v>2</v>
      </c>
      <c r="B6" s="106" t="s">
        <v>3</v>
      </c>
      <c r="C6" s="94" t="s">
        <v>4</v>
      </c>
      <c r="D6" s="94" t="s">
        <v>5</v>
      </c>
      <c r="E6" s="94"/>
      <c r="F6" s="94"/>
      <c r="G6" s="94"/>
      <c r="H6" s="94"/>
      <c r="I6" s="94"/>
      <c r="J6" s="94"/>
      <c r="K6" s="94"/>
      <c r="L6" s="94"/>
      <c r="M6" s="94"/>
      <c r="N6" s="105" t="s">
        <v>6</v>
      </c>
      <c r="O6" s="105"/>
      <c r="P6" s="105" t="s">
        <v>7</v>
      </c>
      <c r="Q6" s="105" t="s">
        <v>8</v>
      </c>
      <c r="R6" s="105" t="s">
        <v>9</v>
      </c>
      <c r="S6" s="105" t="s">
        <v>10</v>
      </c>
      <c r="T6" s="2"/>
    </row>
    <row r="7" spans="1:20">
      <c r="A7" s="94"/>
      <c r="B7" s="107"/>
      <c r="C7" s="94"/>
      <c r="D7" s="105" t="s">
        <v>11</v>
      </c>
      <c r="E7" s="105"/>
      <c r="F7" s="94" t="s">
        <v>41</v>
      </c>
      <c r="G7" s="94"/>
      <c r="H7" s="94"/>
      <c r="I7" s="94"/>
      <c r="J7" s="94"/>
      <c r="K7" s="94"/>
      <c r="L7" s="94"/>
      <c r="M7" s="94"/>
      <c r="N7" s="105"/>
      <c r="O7" s="105"/>
      <c r="P7" s="105"/>
      <c r="Q7" s="105"/>
      <c r="R7" s="105"/>
      <c r="S7" s="105"/>
      <c r="T7" s="2"/>
    </row>
    <row r="8" spans="1:20" ht="15.75" customHeight="1">
      <c r="A8" s="94"/>
      <c r="B8" s="107"/>
      <c r="C8" s="94"/>
      <c r="D8" s="105"/>
      <c r="E8" s="105"/>
      <c r="F8" s="105" t="s">
        <v>12</v>
      </c>
      <c r="G8" s="105"/>
      <c r="H8" s="105" t="s">
        <v>13</v>
      </c>
      <c r="I8" s="105"/>
      <c r="J8" s="105" t="s">
        <v>14</v>
      </c>
      <c r="K8" s="105"/>
      <c r="L8" s="109" t="s">
        <v>15</v>
      </c>
      <c r="M8" s="110"/>
      <c r="N8" s="105"/>
      <c r="O8" s="105"/>
      <c r="P8" s="105"/>
      <c r="Q8" s="105"/>
      <c r="R8" s="105"/>
      <c r="S8" s="105"/>
      <c r="T8" s="2"/>
    </row>
    <row r="9" spans="1:20" ht="59.25" customHeight="1">
      <c r="A9" s="94"/>
      <c r="B9" s="107"/>
      <c r="C9" s="94"/>
      <c r="D9" s="105"/>
      <c r="E9" s="105"/>
      <c r="F9" s="105"/>
      <c r="G9" s="105"/>
      <c r="H9" s="105"/>
      <c r="I9" s="105"/>
      <c r="J9" s="105"/>
      <c r="K9" s="105"/>
      <c r="L9" s="111"/>
      <c r="M9" s="112"/>
      <c r="N9" s="105"/>
      <c r="O9" s="105"/>
      <c r="P9" s="105"/>
      <c r="Q9" s="105"/>
      <c r="R9" s="105"/>
      <c r="S9" s="105"/>
      <c r="T9" s="2"/>
    </row>
    <row r="10" spans="1:20" ht="33.75" customHeight="1">
      <c r="A10" s="94"/>
      <c r="B10" s="108"/>
      <c r="C10" s="94"/>
      <c r="D10" s="5" t="s">
        <v>16</v>
      </c>
      <c r="E10" s="5" t="s">
        <v>17</v>
      </c>
      <c r="F10" s="5" t="s">
        <v>16</v>
      </c>
      <c r="G10" s="5" t="s">
        <v>17</v>
      </c>
      <c r="H10" s="5" t="s">
        <v>16</v>
      </c>
      <c r="I10" s="5" t="s">
        <v>17</v>
      </c>
      <c r="J10" s="5" t="s">
        <v>16</v>
      </c>
      <c r="K10" s="5" t="s">
        <v>17</v>
      </c>
      <c r="L10" s="5" t="s">
        <v>16</v>
      </c>
      <c r="M10" s="5" t="s">
        <v>17</v>
      </c>
      <c r="N10" s="5" t="s">
        <v>16</v>
      </c>
      <c r="O10" s="5" t="s">
        <v>17</v>
      </c>
      <c r="P10" s="105"/>
      <c r="Q10" s="105"/>
      <c r="R10" s="105"/>
      <c r="S10" s="105"/>
      <c r="T10" s="2"/>
    </row>
    <row r="11" spans="1:2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2"/>
    </row>
    <row r="12" spans="1:20" ht="17.25" customHeight="1">
      <c r="A12" s="80"/>
      <c r="B12" s="80" t="s">
        <v>18</v>
      </c>
      <c r="C12" s="80">
        <v>2019</v>
      </c>
      <c r="D12" s="88">
        <f>D17+D37+D125</f>
        <v>23245.399999999998</v>
      </c>
      <c r="E12" s="91">
        <f t="shared" ref="E12:K12" si="0">E17+E37+E125</f>
        <v>4806.1000000000004</v>
      </c>
      <c r="F12" s="91">
        <f t="shared" si="0"/>
        <v>196.9</v>
      </c>
      <c r="G12" s="91">
        <f t="shared" si="0"/>
        <v>98.4</v>
      </c>
      <c r="H12" s="91">
        <f t="shared" si="0"/>
        <v>11664.5</v>
      </c>
      <c r="I12" s="91">
        <f t="shared" si="0"/>
        <v>1166.4000000000001</v>
      </c>
      <c r="J12" s="91">
        <f t="shared" si="0"/>
        <v>11384</v>
      </c>
      <c r="K12" s="91">
        <f t="shared" si="0"/>
        <v>3541.3</v>
      </c>
      <c r="L12" s="91">
        <f>SUM(L13:L15)</f>
        <v>0</v>
      </c>
      <c r="M12" s="91">
        <f>SUM(M13:M15)</f>
        <v>0</v>
      </c>
      <c r="N12" s="91">
        <f>(N17+N37+N125)/3</f>
        <v>100</v>
      </c>
      <c r="O12" s="91">
        <f>(O17+O37+O125)/3</f>
        <v>33.98780076376449</v>
      </c>
      <c r="P12" s="80" t="s">
        <v>20</v>
      </c>
      <c r="Q12" s="80" t="s">
        <v>20</v>
      </c>
      <c r="R12" s="80" t="s">
        <v>20</v>
      </c>
      <c r="S12" s="80" t="s">
        <v>20</v>
      </c>
      <c r="T12" s="9"/>
    </row>
    <row r="13" spans="1:20" ht="17.25" customHeight="1">
      <c r="A13" s="83"/>
      <c r="B13" s="83"/>
      <c r="C13" s="81"/>
      <c r="D13" s="89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83"/>
      <c r="Q13" s="83"/>
      <c r="R13" s="83"/>
      <c r="S13" s="83"/>
      <c r="T13" s="9"/>
    </row>
    <row r="14" spans="1:20" ht="17.25" customHeight="1">
      <c r="A14" s="83"/>
      <c r="B14" s="83"/>
      <c r="C14" s="81"/>
      <c r="D14" s="89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83"/>
      <c r="Q14" s="83"/>
      <c r="R14" s="83"/>
      <c r="S14" s="83"/>
      <c r="T14" s="2"/>
    </row>
    <row r="15" spans="1:20" ht="17.25" customHeight="1">
      <c r="A15" s="84"/>
      <c r="B15" s="84"/>
      <c r="C15" s="82"/>
      <c r="D15" s="90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84"/>
      <c r="Q15" s="84"/>
      <c r="R15" s="84"/>
      <c r="S15" s="84"/>
      <c r="T15" s="2"/>
    </row>
    <row r="16" spans="1:20" ht="8.25" customHeight="1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</row>
    <row r="17" spans="1:20" ht="18" customHeight="1">
      <c r="A17" s="77" t="s">
        <v>19</v>
      </c>
      <c r="B17" s="85" t="s">
        <v>43</v>
      </c>
      <c r="C17" s="55">
        <v>2019</v>
      </c>
      <c r="D17" s="6">
        <f>D21+D29</f>
        <v>1339</v>
      </c>
      <c r="E17" s="6">
        <f>E21+E29</f>
        <v>644.6</v>
      </c>
      <c r="F17" s="6">
        <f t="shared" ref="F17:M17" si="1">SUM(F18:F20)</f>
        <v>0</v>
      </c>
      <c r="G17" s="6">
        <f t="shared" si="1"/>
        <v>0</v>
      </c>
      <c r="H17" s="6">
        <f>H21+H29</f>
        <v>0</v>
      </c>
      <c r="I17" s="6">
        <f>I21+I29</f>
        <v>0</v>
      </c>
      <c r="J17" s="6">
        <f>J21+J29</f>
        <v>1339</v>
      </c>
      <c r="K17" s="6">
        <f>K21+K29</f>
        <v>644.6</v>
      </c>
      <c r="L17" s="6">
        <f t="shared" si="1"/>
        <v>0</v>
      </c>
      <c r="M17" s="6">
        <f t="shared" si="1"/>
        <v>0</v>
      </c>
      <c r="N17" s="6">
        <f>(N21+N29)/2</f>
        <v>100</v>
      </c>
      <c r="O17" s="6">
        <f>(O21+O29)/2</f>
        <v>45.826010097988778</v>
      </c>
      <c r="P17" s="97" t="s">
        <v>20</v>
      </c>
      <c r="Q17" s="97" t="s">
        <v>20</v>
      </c>
      <c r="R17" s="97" t="s">
        <v>20</v>
      </c>
      <c r="S17" s="97" t="s">
        <v>20</v>
      </c>
      <c r="T17" s="2"/>
    </row>
    <row r="18" spans="1:20" ht="18" customHeight="1">
      <c r="A18" s="78"/>
      <c r="B18" s="86"/>
      <c r="C18" s="5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8"/>
      <c r="Q18" s="98"/>
      <c r="R18" s="98"/>
      <c r="S18" s="98"/>
      <c r="T18" s="2"/>
    </row>
    <row r="19" spans="1:20" ht="18.75" customHeight="1">
      <c r="A19" s="78"/>
      <c r="B19" s="86"/>
      <c r="C19" s="5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8"/>
      <c r="Q19" s="98"/>
      <c r="R19" s="98"/>
      <c r="S19" s="98"/>
      <c r="T19" s="2"/>
    </row>
    <row r="20" spans="1:20" ht="18.75" customHeight="1">
      <c r="A20" s="79"/>
      <c r="B20" s="87"/>
      <c r="C20" s="5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9"/>
      <c r="Q20" s="99"/>
      <c r="R20" s="99"/>
      <c r="S20" s="99"/>
      <c r="T20" s="2"/>
    </row>
    <row r="21" spans="1:20" ht="21" customHeight="1">
      <c r="A21" s="58" t="s">
        <v>21</v>
      </c>
      <c r="B21" s="69" t="s">
        <v>45</v>
      </c>
      <c r="C21" s="55">
        <v>2019</v>
      </c>
      <c r="D21" s="7">
        <f>D25</f>
        <v>1007</v>
      </c>
      <c r="E21" s="7">
        <f>E25</f>
        <v>507.7</v>
      </c>
      <c r="F21" s="7">
        <f t="shared" ref="F21:M21" si="2">SUM(F22:F24)</f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>J25</f>
        <v>1007</v>
      </c>
      <c r="K21" s="7">
        <f>K25</f>
        <v>507.7</v>
      </c>
      <c r="L21" s="7">
        <f t="shared" si="2"/>
        <v>0</v>
      </c>
      <c r="M21" s="7">
        <f t="shared" si="2"/>
        <v>0</v>
      </c>
      <c r="N21" s="7">
        <f>N25</f>
        <v>100</v>
      </c>
      <c r="O21" s="6">
        <f>O25</f>
        <v>50.417080436941411</v>
      </c>
      <c r="P21" s="55" t="s">
        <v>20</v>
      </c>
      <c r="Q21" s="55" t="s">
        <v>20</v>
      </c>
      <c r="R21" s="55" t="s">
        <v>20</v>
      </c>
      <c r="S21" s="55" t="s">
        <v>20</v>
      </c>
      <c r="T21" s="2"/>
    </row>
    <row r="22" spans="1:20" ht="19.5" customHeight="1">
      <c r="A22" s="67"/>
      <c r="B22" s="70"/>
      <c r="C22" s="5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5"/>
      <c r="Q22" s="75"/>
      <c r="R22" s="75"/>
      <c r="S22" s="75"/>
      <c r="T22" s="2"/>
    </row>
    <row r="23" spans="1:20" ht="19.5" customHeight="1">
      <c r="A23" s="67"/>
      <c r="B23" s="70"/>
      <c r="C23" s="5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5"/>
      <c r="Q23" s="75"/>
      <c r="R23" s="75"/>
      <c r="S23" s="75"/>
      <c r="T23" s="2"/>
    </row>
    <row r="24" spans="1:20" ht="19.5" customHeight="1">
      <c r="A24" s="68"/>
      <c r="B24" s="71"/>
      <c r="C24" s="5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6"/>
      <c r="Q24" s="76"/>
      <c r="R24" s="76"/>
      <c r="S24" s="76"/>
      <c r="T24" s="2"/>
    </row>
    <row r="25" spans="1:20" ht="18.75" customHeight="1">
      <c r="A25" s="126" t="s">
        <v>22</v>
      </c>
      <c r="B25" s="64" t="s">
        <v>44</v>
      </c>
      <c r="C25" s="55">
        <v>2019</v>
      </c>
      <c r="D25" s="8">
        <f>1098-91</f>
        <v>1007</v>
      </c>
      <c r="E25" s="8">
        <v>507.7</v>
      </c>
      <c r="F25" s="8">
        <f t="shared" ref="F25:M25" si="3">SUM(F26:F28)</f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>D25</f>
        <v>1007</v>
      </c>
      <c r="K25" s="8">
        <f>E25</f>
        <v>507.7</v>
      </c>
      <c r="L25" s="8">
        <f t="shared" si="3"/>
        <v>0</v>
      </c>
      <c r="M25" s="8">
        <f t="shared" si="3"/>
        <v>0</v>
      </c>
      <c r="N25" s="8">
        <v>100</v>
      </c>
      <c r="O25" s="6">
        <f>(K25*100)/J25</f>
        <v>50.417080436941411</v>
      </c>
      <c r="P25" s="100" t="s">
        <v>20</v>
      </c>
      <c r="Q25" s="100" t="s">
        <v>20</v>
      </c>
      <c r="R25" s="100" t="s">
        <v>20</v>
      </c>
      <c r="S25" s="100" t="s">
        <v>20</v>
      </c>
      <c r="T25" s="2"/>
    </row>
    <row r="26" spans="1:20" ht="18.75" customHeight="1">
      <c r="A26" s="127"/>
      <c r="B26" s="95"/>
      <c r="C26" s="5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1"/>
      <c r="Q26" s="101"/>
      <c r="R26" s="101"/>
      <c r="S26" s="101"/>
      <c r="T26" s="2"/>
    </row>
    <row r="27" spans="1:20" ht="19.5" customHeight="1">
      <c r="A27" s="127"/>
      <c r="B27" s="95"/>
      <c r="C27" s="5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1"/>
      <c r="Q27" s="101"/>
      <c r="R27" s="101"/>
      <c r="S27" s="101"/>
      <c r="T27" s="2"/>
    </row>
    <row r="28" spans="1:20" ht="19.5" customHeight="1">
      <c r="A28" s="128"/>
      <c r="B28" s="96"/>
      <c r="C28" s="5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2"/>
      <c r="Q28" s="102"/>
      <c r="R28" s="102"/>
      <c r="S28" s="102"/>
      <c r="T28" s="2"/>
    </row>
    <row r="29" spans="1:20" ht="21" customHeight="1">
      <c r="A29" s="58" t="s">
        <v>23</v>
      </c>
      <c r="B29" s="69" t="s">
        <v>48</v>
      </c>
      <c r="C29" s="55">
        <v>2019</v>
      </c>
      <c r="D29" s="7">
        <f>D33</f>
        <v>332</v>
      </c>
      <c r="E29" s="7">
        <f>E33</f>
        <v>136.9</v>
      </c>
      <c r="F29" s="7">
        <f t="shared" ref="F29:M29" si="4">SUM(F30:F32)</f>
        <v>0</v>
      </c>
      <c r="G29" s="7">
        <f t="shared" si="4"/>
        <v>0</v>
      </c>
      <c r="H29" s="7">
        <f>H33</f>
        <v>0</v>
      </c>
      <c r="I29" s="7">
        <f>I33</f>
        <v>0</v>
      </c>
      <c r="J29" s="7">
        <f>J33</f>
        <v>332</v>
      </c>
      <c r="K29" s="7">
        <f>K33</f>
        <v>136.9</v>
      </c>
      <c r="L29" s="7">
        <f t="shared" si="4"/>
        <v>0</v>
      </c>
      <c r="M29" s="7">
        <f t="shared" si="4"/>
        <v>0</v>
      </c>
      <c r="N29" s="7">
        <f>N33</f>
        <v>100</v>
      </c>
      <c r="O29" s="6">
        <f>O33</f>
        <v>41.234939759036145</v>
      </c>
      <c r="P29" s="55" t="s">
        <v>20</v>
      </c>
      <c r="Q29" s="55" t="s">
        <v>20</v>
      </c>
      <c r="R29" s="55" t="s">
        <v>20</v>
      </c>
      <c r="S29" s="55" t="s">
        <v>20</v>
      </c>
      <c r="T29" s="2"/>
    </row>
    <row r="30" spans="1:20" ht="19.5" customHeight="1">
      <c r="A30" s="67"/>
      <c r="B30" s="70"/>
      <c r="C30" s="5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5"/>
      <c r="Q30" s="75"/>
      <c r="R30" s="75"/>
      <c r="S30" s="75"/>
      <c r="T30" s="2"/>
    </row>
    <row r="31" spans="1:20" ht="19.5" customHeight="1">
      <c r="A31" s="67"/>
      <c r="B31" s="70"/>
      <c r="C31" s="5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5"/>
      <c r="Q31" s="75"/>
      <c r="R31" s="75"/>
      <c r="S31" s="75"/>
      <c r="T31" s="2"/>
    </row>
    <row r="32" spans="1:20" ht="19.5" customHeight="1">
      <c r="A32" s="68"/>
      <c r="B32" s="71"/>
      <c r="C32" s="5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6"/>
      <c r="Q32" s="76"/>
      <c r="R32" s="76"/>
      <c r="S32" s="76"/>
      <c r="T32" s="2"/>
    </row>
    <row r="33" spans="1:20" ht="18.75" customHeight="1">
      <c r="A33" s="126" t="s">
        <v>24</v>
      </c>
      <c r="B33" s="64" t="s">
        <v>44</v>
      </c>
      <c r="C33" s="55">
        <v>2019</v>
      </c>
      <c r="D33" s="8">
        <v>332</v>
      </c>
      <c r="E33" s="8">
        <v>136.9</v>
      </c>
      <c r="F33" s="8">
        <f t="shared" ref="F33:M33" si="5">SUM(F34:F36)</f>
        <v>0</v>
      </c>
      <c r="G33" s="8">
        <f t="shared" si="5"/>
        <v>0</v>
      </c>
      <c r="H33" s="8">
        <v>0</v>
      </c>
      <c r="I33" s="8">
        <v>0</v>
      </c>
      <c r="J33" s="8">
        <f>D33</f>
        <v>332</v>
      </c>
      <c r="K33" s="8">
        <f>E33</f>
        <v>136.9</v>
      </c>
      <c r="L33" s="8">
        <f t="shared" si="5"/>
        <v>0</v>
      </c>
      <c r="M33" s="8">
        <f t="shared" si="5"/>
        <v>0</v>
      </c>
      <c r="N33" s="8">
        <v>100</v>
      </c>
      <c r="O33" s="6">
        <f>(K33*100)/J33</f>
        <v>41.234939759036145</v>
      </c>
      <c r="P33" s="100" t="s">
        <v>20</v>
      </c>
      <c r="Q33" s="100" t="s">
        <v>20</v>
      </c>
      <c r="R33" s="100" t="s">
        <v>20</v>
      </c>
      <c r="S33" s="100" t="s">
        <v>20</v>
      </c>
      <c r="T33" s="2"/>
    </row>
    <row r="34" spans="1:20" ht="18.75" customHeight="1">
      <c r="A34" s="127"/>
      <c r="B34" s="95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01"/>
      <c r="Q34" s="101"/>
      <c r="R34" s="101"/>
      <c r="S34" s="101"/>
      <c r="T34" s="2"/>
    </row>
    <row r="35" spans="1:20" ht="19.5" customHeight="1">
      <c r="A35" s="127"/>
      <c r="B35" s="95"/>
      <c r="C35" s="5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01"/>
      <c r="Q35" s="101"/>
      <c r="R35" s="101"/>
      <c r="S35" s="101"/>
      <c r="T35" s="2"/>
    </row>
    <row r="36" spans="1:20" ht="19.5" customHeight="1">
      <c r="A36" s="128"/>
      <c r="B36" s="96"/>
      <c r="C36" s="5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02"/>
      <c r="Q36" s="102"/>
      <c r="R36" s="102"/>
      <c r="S36" s="102"/>
      <c r="T36" s="2"/>
    </row>
    <row r="37" spans="1:20" ht="18" customHeight="1">
      <c r="A37" s="77" t="s">
        <v>25</v>
      </c>
      <c r="B37" s="85" t="s">
        <v>46</v>
      </c>
      <c r="C37" s="55">
        <v>2019</v>
      </c>
      <c r="D37" s="6">
        <f>D41+D49+D57+D65+D81+D93+D101+D109+D117</f>
        <v>5117.7</v>
      </c>
      <c r="E37" s="6">
        <f>E41+E49+E57+E65+E81+E93+E101+E109+E117</f>
        <v>2333.6000000000004</v>
      </c>
      <c r="F37" s="6">
        <f t="shared" ref="F37:K37" si="6">F41+F49+F57+F65+F81+F93+F101+F109</f>
        <v>196.9</v>
      </c>
      <c r="G37" s="6">
        <f t="shared" si="6"/>
        <v>98.4</v>
      </c>
      <c r="H37" s="6">
        <f t="shared" si="6"/>
        <v>0</v>
      </c>
      <c r="I37" s="6">
        <f t="shared" si="6"/>
        <v>0</v>
      </c>
      <c r="J37" s="6">
        <f>J41+J49+J57+J65+J81+J93+J101+J109+J117</f>
        <v>4920.8</v>
      </c>
      <c r="K37" s="6">
        <f t="shared" si="6"/>
        <v>2235.2000000000003</v>
      </c>
      <c r="L37" s="6">
        <f>SUM(L38:L40)</f>
        <v>0</v>
      </c>
      <c r="M37" s="6">
        <f>SUM(M38:M40)</f>
        <v>0</v>
      </c>
      <c r="N37" s="6">
        <f>(N41+N45+N49+N57+N65+N81+N93+N101+N109+N117)/10</f>
        <v>100</v>
      </c>
      <c r="O37" s="6">
        <f>(O41+O45+O49+O57+O65+O81+O93+O101+O109+O117)/10</f>
        <v>35.702856464624766</v>
      </c>
      <c r="P37" s="97" t="s">
        <v>20</v>
      </c>
      <c r="Q37" s="97" t="s">
        <v>20</v>
      </c>
      <c r="R37" s="97" t="s">
        <v>20</v>
      </c>
      <c r="S37" s="97" t="s">
        <v>20</v>
      </c>
      <c r="T37" s="2"/>
    </row>
    <row r="38" spans="1:20" ht="18" customHeight="1">
      <c r="A38" s="78"/>
      <c r="B38" s="86"/>
      <c r="C38" s="5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98"/>
      <c r="Q38" s="98"/>
      <c r="R38" s="98"/>
      <c r="S38" s="98"/>
      <c r="T38" s="2"/>
    </row>
    <row r="39" spans="1:20" ht="18.75" customHeight="1">
      <c r="A39" s="78"/>
      <c r="B39" s="86"/>
      <c r="C39" s="5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98"/>
      <c r="Q39" s="98"/>
      <c r="R39" s="98"/>
      <c r="S39" s="98"/>
      <c r="T39" s="2"/>
    </row>
    <row r="40" spans="1:20" ht="18.75" customHeight="1">
      <c r="A40" s="79"/>
      <c r="B40" s="87"/>
      <c r="C40" s="5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99"/>
      <c r="Q40" s="99"/>
      <c r="R40" s="99"/>
      <c r="S40" s="99"/>
      <c r="T40" s="2"/>
    </row>
    <row r="41" spans="1:20" ht="21" customHeight="1">
      <c r="A41" s="58" t="s">
        <v>26</v>
      </c>
      <c r="B41" s="69" t="s">
        <v>47</v>
      </c>
      <c r="C41" s="55">
        <v>2019</v>
      </c>
      <c r="D41" s="7">
        <f>D45</f>
        <v>907</v>
      </c>
      <c r="E41" s="7">
        <f>E45</f>
        <v>407.3</v>
      </c>
      <c r="F41" s="7">
        <f t="shared" ref="F41:M41" si="7">SUM(F42:F44)</f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>J45</f>
        <v>907</v>
      </c>
      <c r="K41" s="7">
        <f>K45</f>
        <v>407.3</v>
      </c>
      <c r="L41" s="7">
        <f t="shared" si="7"/>
        <v>0</v>
      </c>
      <c r="M41" s="7">
        <f t="shared" si="7"/>
        <v>0</v>
      </c>
      <c r="N41" s="7">
        <f>N45</f>
        <v>100</v>
      </c>
      <c r="O41" s="6">
        <f>O45</f>
        <v>44.906284454244762</v>
      </c>
      <c r="P41" s="55" t="s">
        <v>20</v>
      </c>
      <c r="Q41" s="55" t="s">
        <v>20</v>
      </c>
      <c r="R41" s="55" t="s">
        <v>20</v>
      </c>
      <c r="S41" s="55" t="s">
        <v>20</v>
      </c>
      <c r="T41" s="2"/>
    </row>
    <row r="42" spans="1:20" ht="19.5" customHeight="1">
      <c r="A42" s="67"/>
      <c r="B42" s="70"/>
      <c r="C42" s="5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5"/>
      <c r="Q42" s="75"/>
      <c r="R42" s="75"/>
      <c r="S42" s="75"/>
      <c r="T42" s="2"/>
    </row>
    <row r="43" spans="1:20" ht="19.5" customHeight="1">
      <c r="A43" s="67"/>
      <c r="B43" s="70"/>
      <c r="C43" s="5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5"/>
      <c r="Q43" s="75"/>
      <c r="R43" s="75"/>
      <c r="S43" s="75"/>
      <c r="T43" s="2"/>
    </row>
    <row r="44" spans="1:20" ht="19.5" customHeight="1">
      <c r="A44" s="68"/>
      <c r="B44" s="71"/>
      <c r="C44" s="5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6"/>
      <c r="Q44" s="76"/>
      <c r="R44" s="76"/>
      <c r="S44" s="76"/>
      <c r="T44" s="2"/>
    </row>
    <row r="45" spans="1:20" ht="18.75" customHeight="1">
      <c r="A45" s="126" t="s">
        <v>27</v>
      </c>
      <c r="B45" s="64" t="s">
        <v>49</v>
      </c>
      <c r="C45" s="55">
        <v>2019</v>
      </c>
      <c r="D45" s="8">
        <v>907</v>
      </c>
      <c r="E45" s="8">
        <v>407.3</v>
      </c>
      <c r="F45" s="8">
        <f t="shared" ref="F45:M45" si="8">SUM(F46:F48)</f>
        <v>0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8">
        <f>D45</f>
        <v>907</v>
      </c>
      <c r="K45" s="8">
        <f>E45</f>
        <v>407.3</v>
      </c>
      <c r="L45" s="8">
        <f t="shared" si="8"/>
        <v>0</v>
      </c>
      <c r="M45" s="8">
        <f t="shared" si="8"/>
        <v>0</v>
      </c>
      <c r="N45" s="8">
        <v>100</v>
      </c>
      <c r="O45" s="6">
        <f>(K45*100)/J45</f>
        <v>44.906284454244762</v>
      </c>
      <c r="P45" s="100" t="s">
        <v>20</v>
      </c>
      <c r="Q45" s="100" t="s">
        <v>20</v>
      </c>
      <c r="R45" s="100" t="s">
        <v>20</v>
      </c>
      <c r="S45" s="100" t="s">
        <v>20</v>
      </c>
      <c r="T45" s="2"/>
    </row>
    <row r="46" spans="1:20" ht="18.75" customHeight="1">
      <c r="A46" s="127"/>
      <c r="B46" s="95"/>
      <c r="C46" s="5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01"/>
      <c r="Q46" s="101"/>
      <c r="R46" s="101"/>
      <c r="S46" s="101"/>
      <c r="T46" s="2"/>
    </row>
    <row r="47" spans="1:20" ht="19.5" customHeight="1">
      <c r="A47" s="127"/>
      <c r="B47" s="95"/>
      <c r="C47" s="5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01"/>
      <c r="Q47" s="101"/>
      <c r="R47" s="101"/>
      <c r="S47" s="101"/>
      <c r="T47" s="2"/>
    </row>
    <row r="48" spans="1:20" ht="19.5" customHeight="1">
      <c r="A48" s="128"/>
      <c r="B48" s="96"/>
      <c r="C48" s="5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02"/>
      <c r="Q48" s="102"/>
      <c r="R48" s="102"/>
      <c r="S48" s="102"/>
      <c r="T48" s="2"/>
    </row>
    <row r="49" spans="1:20" ht="21" customHeight="1">
      <c r="A49" s="58" t="s">
        <v>28</v>
      </c>
      <c r="B49" s="69" t="s">
        <v>50</v>
      </c>
      <c r="C49" s="55">
        <v>2019</v>
      </c>
      <c r="D49" s="7">
        <f>D53</f>
        <v>1665.4</v>
      </c>
      <c r="E49" s="7">
        <f>E53</f>
        <v>789.2</v>
      </c>
      <c r="F49" s="7">
        <f t="shared" ref="F49:M49" si="9">SUM(F50:F52)</f>
        <v>0</v>
      </c>
      <c r="G49" s="7">
        <f t="shared" si="9"/>
        <v>0</v>
      </c>
      <c r="H49" s="7">
        <f>H53</f>
        <v>0</v>
      </c>
      <c r="I49" s="7">
        <f>I53</f>
        <v>0</v>
      </c>
      <c r="J49" s="7">
        <f>J53</f>
        <v>1665.4</v>
      </c>
      <c r="K49" s="7">
        <f>K53</f>
        <v>789.2</v>
      </c>
      <c r="L49" s="7">
        <f t="shared" si="9"/>
        <v>0</v>
      </c>
      <c r="M49" s="7">
        <f t="shared" si="9"/>
        <v>0</v>
      </c>
      <c r="N49" s="7">
        <f>N53</f>
        <v>100</v>
      </c>
      <c r="O49" s="6">
        <f>O53</f>
        <v>47.388014891317397</v>
      </c>
      <c r="P49" s="55" t="s">
        <v>20</v>
      </c>
      <c r="Q49" s="55" t="s">
        <v>20</v>
      </c>
      <c r="R49" s="55" t="s">
        <v>20</v>
      </c>
      <c r="S49" s="55" t="s">
        <v>20</v>
      </c>
      <c r="T49" s="2"/>
    </row>
    <row r="50" spans="1:20" ht="19.5" customHeight="1">
      <c r="A50" s="67"/>
      <c r="B50" s="70"/>
      <c r="C50" s="5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5"/>
      <c r="Q50" s="75"/>
      <c r="R50" s="75"/>
      <c r="S50" s="75"/>
      <c r="T50" s="2"/>
    </row>
    <row r="51" spans="1:20" ht="19.5" customHeight="1">
      <c r="A51" s="67"/>
      <c r="B51" s="70"/>
      <c r="C51" s="5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5"/>
      <c r="Q51" s="75"/>
      <c r="R51" s="75"/>
      <c r="S51" s="75"/>
      <c r="T51" s="2"/>
    </row>
    <row r="52" spans="1:20" ht="19.5" customHeight="1">
      <c r="A52" s="68"/>
      <c r="B52" s="71"/>
      <c r="C52" s="5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6"/>
      <c r="Q52" s="76"/>
      <c r="R52" s="76"/>
      <c r="S52" s="76"/>
      <c r="T52" s="2"/>
    </row>
    <row r="53" spans="1:20" ht="18.75" customHeight="1">
      <c r="A53" s="126" t="s">
        <v>29</v>
      </c>
      <c r="B53" s="64" t="s">
        <v>49</v>
      </c>
      <c r="C53" s="55">
        <v>2019</v>
      </c>
      <c r="D53" s="8">
        <v>1665.4</v>
      </c>
      <c r="E53" s="8">
        <v>789.2</v>
      </c>
      <c r="F53" s="8">
        <f t="shared" ref="F53:M53" si="10">SUM(F54:F56)</f>
        <v>0</v>
      </c>
      <c r="G53" s="8">
        <f t="shared" si="10"/>
        <v>0</v>
      </c>
      <c r="H53" s="8">
        <v>0</v>
      </c>
      <c r="I53" s="8">
        <v>0</v>
      </c>
      <c r="J53" s="8">
        <f>D53</f>
        <v>1665.4</v>
      </c>
      <c r="K53" s="8">
        <f>E53</f>
        <v>789.2</v>
      </c>
      <c r="L53" s="8">
        <f t="shared" si="10"/>
        <v>0</v>
      </c>
      <c r="M53" s="8">
        <f t="shared" si="10"/>
        <v>0</v>
      </c>
      <c r="N53" s="8">
        <v>100</v>
      </c>
      <c r="O53" s="6">
        <f>(K53*100)/J53</f>
        <v>47.388014891317397</v>
      </c>
      <c r="P53" s="100" t="s">
        <v>20</v>
      </c>
      <c r="Q53" s="100" t="s">
        <v>20</v>
      </c>
      <c r="R53" s="100" t="s">
        <v>20</v>
      </c>
      <c r="S53" s="100" t="s">
        <v>20</v>
      </c>
      <c r="T53" s="2"/>
    </row>
    <row r="54" spans="1:20" ht="18.75" customHeight="1">
      <c r="A54" s="127"/>
      <c r="B54" s="95"/>
      <c r="C54" s="5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01"/>
      <c r="Q54" s="101"/>
      <c r="R54" s="101"/>
      <c r="S54" s="101"/>
      <c r="T54" s="2"/>
    </row>
    <row r="55" spans="1:20" ht="19.5" customHeight="1">
      <c r="A55" s="127"/>
      <c r="B55" s="95"/>
      <c r="C55" s="5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01"/>
      <c r="Q55" s="101"/>
      <c r="R55" s="101"/>
      <c r="S55" s="101"/>
      <c r="T55" s="2"/>
    </row>
    <row r="56" spans="1:20" ht="19.5" customHeight="1">
      <c r="A56" s="128"/>
      <c r="B56" s="96"/>
      <c r="C56" s="5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02"/>
      <c r="Q56" s="102"/>
      <c r="R56" s="102"/>
      <c r="S56" s="102"/>
      <c r="T56" s="2"/>
    </row>
    <row r="57" spans="1:20" ht="21" customHeight="1">
      <c r="A57" s="58" t="s">
        <v>30</v>
      </c>
      <c r="B57" s="69" t="s">
        <v>68</v>
      </c>
      <c r="C57" s="55">
        <v>2019</v>
      </c>
      <c r="D57" s="7">
        <f>D61</f>
        <v>2058.9</v>
      </c>
      <c r="E57" s="7">
        <f>E61</f>
        <v>930.4</v>
      </c>
      <c r="F57" s="7">
        <f t="shared" ref="F57:M57" si="11">SUM(F58:F60)</f>
        <v>0</v>
      </c>
      <c r="G57" s="7">
        <f t="shared" si="11"/>
        <v>0</v>
      </c>
      <c r="H57" s="7">
        <f t="shared" si="11"/>
        <v>0</v>
      </c>
      <c r="I57" s="7">
        <f t="shared" si="11"/>
        <v>0</v>
      </c>
      <c r="J57" s="7">
        <f>J61</f>
        <v>2058.9</v>
      </c>
      <c r="K57" s="7">
        <f>K61</f>
        <v>930.4</v>
      </c>
      <c r="L57" s="7">
        <f t="shared" si="11"/>
        <v>0</v>
      </c>
      <c r="M57" s="7">
        <f t="shared" si="11"/>
        <v>0</v>
      </c>
      <c r="N57" s="7">
        <f>N61</f>
        <v>100</v>
      </c>
      <c r="O57" s="6">
        <f>O61</f>
        <v>45.189178687648742</v>
      </c>
      <c r="P57" s="55" t="s">
        <v>20</v>
      </c>
      <c r="Q57" s="55" t="s">
        <v>20</v>
      </c>
      <c r="R57" s="55" t="s">
        <v>20</v>
      </c>
      <c r="S57" s="55" t="s">
        <v>20</v>
      </c>
      <c r="T57" s="2"/>
    </row>
    <row r="58" spans="1:20" ht="19.5" customHeight="1">
      <c r="A58" s="67"/>
      <c r="B58" s="70"/>
      <c r="C58" s="5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5"/>
      <c r="Q58" s="75"/>
      <c r="R58" s="75"/>
      <c r="S58" s="75"/>
      <c r="T58" s="2"/>
    </row>
    <row r="59" spans="1:20" ht="19.5" customHeight="1">
      <c r="A59" s="67"/>
      <c r="B59" s="70"/>
      <c r="C59" s="5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5"/>
      <c r="Q59" s="75"/>
      <c r="R59" s="75"/>
      <c r="S59" s="75"/>
      <c r="T59" s="2"/>
    </row>
    <row r="60" spans="1:20" ht="19.5" customHeight="1">
      <c r="A60" s="68"/>
      <c r="B60" s="71"/>
      <c r="C60" s="5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6"/>
      <c r="Q60" s="76"/>
      <c r="R60" s="76"/>
      <c r="S60" s="76"/>
      <c r="T60" s="2"/>
    </row>
    <row r="61" spans="1:20" ht="18.75" customHeight="1">
      <c r="A61" s="113" t="s">
        <v>31</v>
      </c>
      <c r="B61" s="64" t="s">
        <v>51</v>
      </c>
      <c r="C61" s="55">
        <v>2019</v>
      </c>
      <c r="D61" s="8">
        <f>2087.3-28.4</f>
        <v>2058.9</v>
      </c>
      <c r="E61" s="8">
        <f>450.2+480.2</f>
        <v>930.4</v>
      </c>
      <c r="F61" s="8">
        <f t="shared" ref="F61:M61" si="12">SUM(F62:F64)</f>
        <v>0</v>
      </c>
      <c r="G61" s="8">
        <f t="shared" si="12"/>
        <v>0</v>
      </c>
      <c r="H61" s="8">
        <f t="shared" si="12"/>
        <v>0</v>
      </c>
      <c r="I61" s="8">
        <f t="shared" si="12"/>
        <v>0</v>
      </c>
      <c r="J61" s="8">
        <f>D61</f>
        <v>2058.9</v>
      </c>
      <c r="K61" s="8">
        <f>E61</f>
        <v>930.4</v>
      </c>
      <c r="L61" s="8">
        <f t="shared" si="12"/>
        <v>0</v>
      </c>
      <c r="M61" s="8">
        <f t="shared" si="12"/>
        <v>0</v>
      </c>
      <c r="N61" s="8">
        <v>100</v>
      </c>
      <c r="O61" s="6">
        <f>(K61*100)/J61</f>
        <v>45.189178687648742</v>
      </c>
      <c r="P61" s="100" t="s">
        <v>20</v>
      </c>
      <c r="Q61" s="100" t="s">
        <v>20</v>
      </c>
      <c r="R61" s="100" t="s">
        <v>20</v>
      </c>
      <c r="S61" s="100" t="s">
        <v>20</v>
      </c>
      <c r="T61" s="2"/>
    </row>
    <row r="62" spans="1:20" ht="18.75" customHeight="1">
      <c r="A62" s="114"/>
      <c r="B62" s="95"/>
      <c r="C62" s="5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01"/>
      <c r="Q62" s="101"/>
      <c r="R62" s="101"/>
      <c r="S62" s="101"/>
      <c r="T62" s="2"/>
    </row>
    <row r="63" spans="1:20" ht="19.5" customHeight="1">
      <c r="A63" s="114"/>
      <c r="B63" s="95"/>
      <c r="C63" s="5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01"/>
      <c r="Q63" s="101"/>
      <c r="R63" s="101"/>
      <c r="S63" s="101"/>
      <c r="T63" s="2"/>
    </row>
    <row r="64" spans="1:20" ht="19.5" customHeight="1">
      <c r="A64" s="115"/>
      <c r="B64" s="96"/>
      <c r="C64" s="5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02"/>
      <c r="Q64" s="102"/>
      <c r="R64" s="102"/>
      <c r="S64" s="102"/>
      <c r="T64" s="2"/>
    </row>
    <row r="65" spans="1:20" ht="21" customHeight="1">
      <c r="A65" s="58" t="s">
        <v>32</v>
      </c>
      <c r="B65" s="69" t="s">
        <v>69</v>
      </c>
      <c r="C65" s="55">
        <v>2019</v>
      </c>
      <c r="D65" s="7">
        <f>D69+D73+D77</f>
        <v>114</v>
      </c>
      <c r="E65" s="7">
        <f>E69+E73+E77</f>
        <v>52</v>
      </c>
      <c r="F65" s="7">
        <f t="shared" ref="F65:M65" si="13">SUM(F66:F68)</f>
        <v>0</v>
      </c>
      <c r="G65" s="7">
        <f t="shared" si="13"/>
        <v>0</v>
      </c>
      <c r="H65" s="7">
        <f t="shared" si="13"/>
        <v>0</v>
      </c>
      <c r="I65" s="7">
        <f t="shared" si="13"/>
        <v>0</v>
      </c>
      <c r="J65" s="7">
        <f>J69+J73+J77</f>
        <v>114</v>
      </c>
      <c r="K65" s="7">
        <f>K69+K73+K77</f>
        <v>52</v>
      </c>
      <c r="L65" s="7">
        <f t="shared" si="13"/>
        <v>0</v>
      </c>
      <c r="M65" s="7">
        <f t="shared" si="13"/>
        <v>0</v>
      </c>
      <c r="N65" s="7">
        <f>(N69+N73+N77)/3</f>
        <v>100</v>
      </c>
      <c r="O65" s="6">
        <f>(O69+O73+O77)/3</f>
        <v>16.993464052287582</v>
      </c>
      <c r="P65" s="55" t="s">
        <v>20</v>
      </c>
      <c r="Q65" s="55" t="s">
        <v>20</v>
      </c>
      <c r="R65" s="55" t="s">
        <v>20</v>
      </c>
      <c r="S65" s="55" t="s">
        <v>20</v>
      </c>
      <c r="T65" s="2"/>
    </row>
    <row r="66" spans="1:20" ht="19.5" customHeight="1">
      <c r="A66" s="67"/>
      <c r="B66" s="70"/>
      <c r="C66" s="5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5"/>
      <c r="Q66" s="75"/>
      <c r="R66" s="75"/>
      <c r="S66" s="75"/>
      <c r="T66" s="2"/>
    </row>
    <row r="67" spans="1:20" ht="19.5" customHeight="1">
      <c r="A67" s="67"/>
      <c r="B67" s="70"/>
      <c r="C67" s="5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5"/>
      <c r="Q67" s="75"/>
      <c r="R67" s="75"/>
      <c r="S67" s="75"/>
      <c r="T67" s="2"/>
    </row>
    <row r="68" spans="1:20" ht="21" customHeight="1">
      <c r="A68" s="68"/>
      <c r="B68" s="71"/>
      <c r="C68" s="5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6"/>
      <c r="Q68" s="76"/>
      <c r="R68" s="76"/>
      <c r="S68" s="76"/>
      <c r="T68" s="2"/>
    </row>
    <row r="69" spans="1:20" ht="18.75" customHeight="1">
      <c r="A69" s="126" t="s">
        <v>42</v>
      </c>
      <c r="B69" s="64" t="s">
        <v>70</v>
      </c>
      <c r="C69" s="55">
        <v>2019</v>
      </c>
      <c r="D69" s="8">
        <v>102</v>
      </c>
      <c r="E69" s="8">
        <v>52</v>
      </c>
      <c r="F69" s="8">
        <f t="shared" ref="F69:M69" si="14">SUM(F70:F72)</f>
        <v>0</v>
      </c>
      <c r="G69" s="8">
        <f t="shared" si="14"/>
        <v>0</v>
      </c>
      <c r="H69" s="8">
        <f t="shared" si="14"/>
        <v>0</v>
      </c>
      <c r="I69" s="8">
        <f t="shared" si="14"/>
        <v>0</v>
      </c>
      <c r="J69" s="8">
        <f>D69</f>
        <v>102</v>
      </c>
      <c r="K69" s="8">
        <f>E69</f>
        <v>52</v>
      </c>
      <c r="L69" s="8">
        <f t="shared" si="14"/>
        <v>0</v>
      </c>
      <c r="M69" s="8">
        <f t="shared" si="14"/>
        <v>0</v>
      </c>
      <c r="N69" s="8">
        <v>100</v>
      </c>
      <c r="O69" s="6">
        <f>(K69*100)/J69</f>
        <v>50.980392156862742</v>
      </c>
      <c r="P69" s="100" t="s">
        <v>20</v>
      </c>
      <c r="Q69" s="100" t="s">
        <v>20</v>
      </c>
      <c r="R69" s="100" t="s">
        <v>20</v>
      </c>
      <c r="S69" s="100" t="s">
        <v>20</v>
      </c>
      <c r="T69" s="2"/>
    </row>
    <row r="70" spans="1:20" ht="18.75" customHeight="1">
      <c r="A70" s="127"/>
      <c r="B70" s="95"/>
      <c r="C70" s="5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01"/>
      <c r="Q70" s="101"/>
      <c r="R70" s="101"/>
      <c r="S70" s="101"/>
      <c r="T70" s="2"/>
    </row>
    <row r="71" spans="1:20" ht="19.5" customHeight="1">
      <c r="A71" s="127"/>
      <c r="B71" s="95"/>
      <c r="C71" s="5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01"/>
      <c r="Q71" s="101"/>
      <c r="R71" s="101"/>
      <c r="S71" s="101"/>
      <c r="T71" s="2"/>
    </row>
    <row r="72" spans="1:20" ht="14.25" customHeight="1">
      <c r="A72" s="128"/>
      <c r="B72" s="96"/>
      <c r="C72" s="5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02"/>
      <c r="Q72" s="102"/>
      <c r="R72" s="102"/>
      <c r="S72" s="102"/>
      <c r="T72" s="2"/>
    </row>
    <row r="73" spans="1:20" ht="14.25" customHeight="1">
      <c r="A73" s="126" t="s">
        <v>85</v>
      </c>
      <c r="B73" s="52" t="s">
        <v>86</v>
      </c>
      <c r="C73" s="55">
        <v>2019</v>
      </c>
      <c r="D73" s="8">
        <v>2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f>D73</f>
        <v>2</v>
      </c>
      <c r="K73" s="8">
        <f>E73</f>
        <v>0</v>
      </c>
      <c r="L73" s="8">
        <v>0</v>
      </c>
      <c r="M73" s="8">
        <v>0</v>
      </c>
      <c r="N73" s="8">
        <v>100</v>
      </c>
      <c r="O73" s="6">
        <f>(K73*100)/J73</f>
        <v>0</v>
      </c>
      <c r="P73" s="34"/>
      <c r="Q73" s="34"/>
      <c r="R73" s="34"/>
      <c r="S73" s="34"/>
      <c r="T73" s="2"/>
    </row>
    <row r="74" spans="1:20" ht="14.25" customHeight="1">
      <c r="A74" s="127"/>
      <c r="B74" s="53"/>
      <c r="C74" s="5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34"/>
      <c r="Q74" s="34"/>
      <c r="R74" s="34"/>
      <c r="S74" s="34"/>
      <c r="T74" s="2"/>
    </row>
    <row r="75" spans="1:20" ht="14.25" customHeight="1">
      <c r="A75" s="127"/>
      <c r="B75" s="53"/>
      <c r="C75" s="5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34"/>
      <c r="Q75" s="34"/>
      <c r="R75" s="34"/>
      <c r="S75" s="34"/>
      <c r="T75" s="2"/>
    </row>
    <row r="76" spans="1:20" ht="14.25" customHeight="1">
      <c r="A76" s="128"/>
      <c r="B76" s="54"/>
      <c r="C76" s="5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34"/>
      <c r="Q76" s="34"/>
      <c r="R76" s="34"/>
      <c r="S76" s="34"/>
      <c r="T76" s="2"/>
    </row>
    <row r="77" spans="1:20" ht="14.25" customHeight="1">
      <c r="A77" s="126" t="s">
        <v>87</v>
      </c>
      <c r="B77" s="52" t="s">
        <v>88</v>
      </c>
      <c r="C77" s="55">
        <v>2019</v>
      </c>
      <c r="D77" s="8">
        <v>10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f>D77</f>
        <v>10</v>
      </c>
      <c r="K77" s="8">
        <f>E77</f>
        <v>0</v>
      </c>
      <c r="L77" s="8">
        <v>0</v>
      </c>
      <c r="M77" s="8">
        <v>0</v>
      </c>
      <c r="N77" s="8">
        <v>100</v>
      </c>
      <c r="O77" s="6">
        <f>(K77*100)/J77</f>
        <v>0</v>
      </c>
      <c r="P77" s="34"/>
      <c r="Q77" s="34"/>
      <c r="R77" s="34"/>
      <c r="S77" s="34"/>
      <c r="T77" s="2"/>
    </row>
    <row r="78" spans="1:20" ht="14.25" customHeight="1">
      <c r="A78" s="127"/>
      <c r="B78" s="53"/>
      <c r="C78" s="5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34"/>
      <c r="Q78" s="34"/>
      <c r="R78" s="34"/>
      <c r="S78" s="34"/>
      <c r="T78" s="2"/>
    </row>
    <row r="79" spans="1:20" ht="14.25" customHeight="1">
      <c r="A79" s="127"/>
      <c r="B79" s="53"/>
      <c r="C79" s="5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34"/>
      <c r="Q79" s="34"/>
      <c r="R79" s="34"/>
      <c r="S79" s="34"/>
      <c r="T79" s="2"/>
    </row>
    <row r="80" spans="1:20" ht="14.25" customHeight="1">
      <c r="A80" s="128"/>
      <c r="B80" s="54"/>
      <c r="C80" s="5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34"/>
      <c r="Q80" s="34"/>
      <c r="R80" s="34"/>
      <c r="S80" s="34"/>
      <c r="T80" s="2"/>
    </row>
    <row r="81" spans="1:20" ht="21" customHeight="1">
      <c r="A81" s="58" t="s">
        <v>33</v>
      </c>
      <c r="B81" s="69" t="s">
        <v>53</v>
      </c>
      <c r="C81" s="55">
        <v>2019</v>
      </c>
      <c r="D81" s="7">
        <f>D85+D89</f>
        <v>7</v>
      </c>
      <c r="E81" s="7">
        <f>E85+E89</f>
        <v>0</v>
      </c>
      <c r="F81" s="7">
        <f>SUM(F82:F84)</f>
        <v>0</v>
      </c>
      <c r="G81" s="7">
        <f>SUM(G82:G84)</f>
        <v>0</v>
      </c>
      <c r="H81" s="7">
        <f>SUM(H82:H84)</f>
        <v>0</v>
      </c>
      <c r="I81" s="7">
        <f>SUM(I82:I84)</f>
        <v>0</v>
      </c>
      <c r="J81" s="7">
        <f>J85+J89</f>
        <v>7</v>
      </c>
      <c r="K81" s="7">
        <f>K85+K89</f>
        <v>0</v>
      </c>
      <c r="L81" s="7">
        <f>SUM(L82:L84)</f>
        <v>0</v>
      </c>
      <c r="M81" s="7">
        <f>SUM(M82:M84)</f>
        <v>0</v>
      </c>
      <c r="N81" s="7">
        <f>(N85+N89)/2</f>
        <v>100</v>
      </c>
      <c r="O81" s="6">
        <f>(O85+O89)/2</f>
        <v>0</v>
      </c>
      <c r="P81" s="55" t="s">
        <v>20</v>
      </c>
      <c r="Q81" s="55" t="s">
        <v>20</v>
      </c>
      <c r="R81" s="55" t="s">
        <v>20</v>
      </c>
      <c r="S81" s="55" t="s">
        <v>20</v>
      </c>
      <c r="T81" s="2"/>
    </row>
    <row r="82" spans="1:20" ht="19.5" customHeight="1">
      <c r="A82" s="67"/>
      <c r="B82" s="70"/>
      <c r="C82" s="5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5"/>
      <c r="Q82" s="75"/>
      <c r="R82" s="75"/>
      <c r="S82" s="75"/>
      <c r="T82" s="2"/>
    </row>
    <row r="83" spans="1:20" ht="19.5" customHeight="1">
      <c r="A83" s="67"/>
      <c r="B83" s="70"/>
      <c r="C83" s="5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5"/>
      <c r="Q83" s="75"/>
      <c r="R83" s="75"/>
      <c r="S83" s="75"/>
      <c r="T83" s="2"/>
    </row>
    <row r="84" spans="1:20" ht="21" customHeight="1">
      <c r="A84" s="68"/>
      <c r="B84" s="71"/>
      <c r="C84" s="5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6"/>
      <c r="Q84" s="76"/>
      <c r="R84" s="76"/>
      <c r="S84" s="76"/>
      <c r="T84" s="2"/>
    </row>
    <row r="85" spans="1:20" ht="18.75" customHeight="1">
      <c r="A85" s="126" t="s">
        <v>34</v>
      </c>
      <c r="B85" s="64" t="s">
        <v>52</v>
      </c>
      <c r="C85" s="55">
        <v>2019</v>
      </c>
      <c r="D85" s="8">
        <v>5</v>
      </c>
      <c r="E85" s="8">
        <v>0</v>
      </c>
      <c r="F85" s="8">
        <f>SUM(F86:F88)</f>
        <v>0</v>
      </c>
      <c r="G85" s="8">
        <f>SUM(G86:G88)</f>
        <v>0</v>
      </c>
      <c r="H85" s="8">
        <f>SUM(H86:H88)</f>
        <v>0</v>
      </c>
      <c r="I85" s="8">
        <f>SUM(I86:I88)</f>
        <v>0</v>
      </c>
      <c r="J85" s="8">
        <f>D85</f>
        <v>5</v>
      </c>
      <c r="K85" s="8">
        <f>E85</f>
        <v>0</v>
      </c>
      <c r="L85" s="8">
        <f>SUM(L86:L88)</f>
        <v>0</v>
      </c>
      <c r="M85" s="8">
        <f>SUM(M86:M88)</f>
        <v>0</v>
      </c>
      <c r="N85" s="8">
        <v>100</v>
      </c>
      <c r="O85" s="6">
        <f>(K85*100)/J85</f>
        <v>0</v>
      </c>
      <c r="P85" s="100" t="s">
        <v>20</v>
      </c>
      <c r="Q85" s="100" t="s">
        <v>20</v>
      </c>
      <c r="R85" s="100" t="s">
        <v>20</v>
      </c>
      <c r="S85" s="100" t="s">
        <v>20</v>
      </c>
      <c r="T85" s="2"/>
    </row>
    <row r="86" spans="1:20" ht="18.75" customHeight="1">
      <c r="A86" s="127"/>
      <c r="B86" s="95"/>
      <c r="C86" s="5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01"/>
      <c r="Q86" s="101"/>
      <c r="R86" s="101"/>
      <c r="S86" s="101"/>
      <c r="T86" s="2"/>
    </row>
    <row r="87" spans="1:20" ht="19.5" customHeight="1">
      <c r="A87" s="127"/>
      <c r="B87" s="95"/>
      <c r="C87" s="5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01"/>
      <c r="Q87" s="101"/>
      <c r="R87" s="101"/>
      <c r="S87" s="101"/>
      <c r="T87" s="2"/>
    </row>
    <row r="88" spans="1:20" ht="14.25" customHeight="1">
      <c r="A88" s="128"/>
      <c r="B88" s="96"/>
      <c r="C88" s="5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02"/>
      <c r="Q88" s="102"/>
      <c r="R88" s="102"/>
      <c r="S88" s="102"/>
      <c r="T88" s="2"/>
    </row>
    <row r="89" spans="1:20" ht="14.25" customHeight="1">
      <c r="A89" s="126" t="s">
        <v>89</v>
      </c>
      <c r="B89" s="64" t="s">
        <v>90</v>
      </c>
      <c r="C89" s="55">
        <v>2019</v>
      </c>
      <c r="D89" s="8">
        <v>2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f>D89</f>
        <v>2</v>
      </c>
      <c r="K89" s="8">
        <f>E89</f>
        <v>0</v>
      </c>
      <c r="L89" s="8">
        <v>0</v>
      </c>
      <c r="M89" s="8">
        <v>0</v>
      </c>
      <c r="N89" s="8">
        <v>100</v>
      </c>
      <c r="O89" s="6">
        <f>(K89*100)/J89</f>
        <v>0</v>
      </c>
      <c r="P89" s="34"/>
      <c r="Q89" s="34"/>
      <c r="R89" s="34"/>
      <c r="S89" s="34"/>
      <c r="T89" s="2"/>
    </row>
    <row r="90" spans="1:20" ht="14.25" customHeight="1">
      <c r="A90" s="127"/>
      <c r="B90" s="95"/>
      <c r="C90" s="5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34"/>
      <c r="Q90" s="34"/>
      <c r="R90" s="34"/>
      <c r="S90" s="34"/>
      <c r="T90" s="2"/>
    </row>
    <row r="91" spans="1:20" ht="14.25" customHeight="1">
      <c r="A91" s="127"/>
      <c r="B91" s="95"/>
      <c r="C91" s="5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34"/>
      <c r="Q91" s="34"/>
      <c r="R91" s="34"/>
      <c r="S91" s="34"/>
      <c r="T91" s="2"/>
    </row>
    <row r="92" spans="1:20" ht="14.25" customHeight="1">
      <c r="A92" s="128"/>
      <c r="B92" s="96"/>
      <c r="C92" s="5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34"/>
      <c r="Q92" s="34"/>
      <c r="R92" s="34"/>
      <c r="S92" s="34"/>
      <c r="T92" s="2"/>
    </row>
    <row r="93" spans="1:20" ht="15.75" customHeight="1">
      <c r="A93" s="19" t="s">
        <v>35</v>
      </c>
      <c r="B93" s="69" t="s">
        <v>54</v>
      </c>
      <c r="C93" s="55">
        <v>2019</v>
      </c>
      <c r="D93" s="7">
        <f>D97</f>
        <v>102.5</v>
      </c>
      <c r="E93" s="7">
        <f>E97</f>
        <v>46.3</v>
      </c>
      <c r="F93" s="7">
        <f>SUM(F94:F96)</f>
        <v>0</v>
      </c>
      <c r="G93" s="7">
        <f>SUM(G94:G96)</f>
        <v>0</v>
      </c>
      <c r="H93" s="7">
        <f>SUM(H94:H96)</f>
        <v>0</v>
      </c>
      <c r="I93" s="7">
        <f>SUM(I94:I96)</f>
        <v>0</v>
      </c>
      <c r="J93" s="7">
        <f>J97</f>
        <v>102.5</v>
      </c>
      <c r="K93" s="7">
        <f>K97</f>
        <v>46.3</v>
      </c>
      <c r="L93" s="7">
        <f>SUM(L94:L96)</f>
        <v>0</v>
      </c>
      <c r="M93" s="7">
        <f>SUM(M94:M96)</f>
        <v>0</v>
      </c>
      <c r="N93" s="7">
        <f>N97</f>
        <v>100</v>
      </c>
      <c r="O93" s="6">
        <f>O97</f>
        <v>45.170731707317074</v>
      </c>
      <c r="P93" s="10" t="s">
        <v>20</v>
      </c>
      <c r="Q93" s="10" t="s">
        <v>20</v>
      </c>
      <c r="R93" s="10" t="s">
        <v>20</v>
      </c>
      <c r="S93" s="10" t="s">
        <v>20</v>
      </c>
      <c r="T93" s="2"/>
    </row>
    <row r="94" spans="1:20" ht="15.75" customHeight="1">
      <c r="A94" s="17"/>
      <c r="B94" s="65"/>
      <c r="C94" s="5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14"/>
      <c r="Q94" s="14"/>
      <c r="R94" s="14"/>
      <c r="S94" s="14"/>
      <c r="T94" s="2"/>
    </row>
    <row r="95" spans="1:20" ht="15.75" customHeight="1">
      <c r="A95" s="17"/>
      <c r="B95" s="65"/>
      <c r="C95" s="5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4"/>
      <c r="Q95" s="14"/>
      <c r="R95" s="14"/>
      <c r="S95" s="14"/>
      <c r="T95" s="2"/>
    </row>
    <row r="96" spans="1:20" ht="15.75" customHeight="1">
      <c r="A96" s="18"/>
      <c r="B96" s="66"/>
      <c r="C96" s="5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15"/>
      <c r="Q96" s="15"/>
      <c r="R96" s="15"/>
      <c r="S96" s="15"/>
      <c r="T96" s="2"/>
    </row>
    <row r="97" spans="1:20" ht="15.75" customHeight="1">
      <c r="A97" s="129" t="s">
        <v>36</v>
      </c>
      <c r="B97" s="64" t="s">
        <v>55</v>
      </c>
      <c r="C97" s="55">
        <v>2019</v>
      </c>
      <c r="D97" s="8">
        <v>102.5</v>
      </c>
      <c r="E97" s="8">
        <v>46.3</v>
      </c>
      <c r="F97" s="8">
        <f>SUM(F98:F100)</f>
        <v>0</v>
      </c>
      <c r="G97" s="8">
        <f>SUM(G98:G100)</f>
        <v>0</v>
      </c>
      <c r="H97" s="8">
        <f>SUM(H98:H100)</f>
        <v>0</v>
      </c>
      <c r="I97" s="8">
        <f>SUM(I98:I100)</f>
        <v>0</v>
      </c>
      <c r="J97" s="8">
        <f>D97</f>
        <v>102.5</v>
      </c>
      <c r="K97" s="8">
        <f>E97</f>
        <v>46.3</v>
      </c>
      <c r="L97" s="8">
        <f>SUM(L98:L100)</f>
        <v>0</v>
      </c>
      <c r="M97" s="8">
        <f>SUM(M98:M100)</f>
        <v>0</v>
      </c>
      <c r="N97" s="8">
        <v>100</v>
      </c>
      <c r="O97" s="6">
        <f>(K97*100)/J97</f>
        <v>45.170731707317074</v>
      </c>
      <c r="P97" s="11" t="s">
        <v>20</v>
      </c>
      <c r="Q97" s="11" t="s">
        <v>20</v>
      </c>
      <c r="R97" s="11" t="s">
        <v>20</v>
      </c>
      <c r="S97" s="11" t="s">
        <v>20</v>
      </c>
      <c r="T97" s="2"/>
    </row>
    <row r="98" spans="1:20" ht="15.75" customHeight="1">
      <c r="A98" s="130"/>
      <c r="B98" s="65"/>
      <c r="C98" s="5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2"/>
      <c r="Q98" s="12"/>
      <c r="R98" s="12"/>
      <c r="S98" s="12"/>
      <c r="T98" s="2"/>
    </row>
    <row r="99" spans="1:20" ht="15.75" customHeight="1">
      <c r="A99" s="130"/>
      <c r="B99" s="65"/>
      <c r="C99" s="5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2"/>
      <c r="Q99" s="12"/>
      <c r="R99" s="12"/>
      <c r="S99" s="12"/>
      <c r="T99" s="2"/>
    </row>
    <row r="100" spans="1:20" ht="15.75" customHeight="1">
      <c r="A100" s="131"/>
      <c r="B100" s="66"/>
      <c r="C100" s="5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3"/>
      <c r="Q100" s="13"/>
      <c r="R100" s="13"/>
      <c r="S100" s="13"/>
      <c r="T100" s="2"/>
    </row>
    <row r="101" spans="1:20" ht="15.75" customHeight="1">
      <c r="A101" s="26" t="s">
        <v>71</v>
      </c>
      <c r="B101" s="69" t="s">
        <v>56</v>
      </c>
      <c r="C101" s="55">
        <v>2019</v>
      </c>
      <c r="D101" s="7">
        <f>D105</f>
        <v>196.9</v>
      </c>
      <c r="E101" s="7">
        <f>E105</f>
        <v>98.4</v>
      </c>
      <c r="F101" s="7">
        <f>F105</f>
        <v>196.9</v>
      </c>
      <c r="G101" s="7">
        <f>G105</f>
        <v>98.4</v>
      </c>
      <c r="H101" s="7">
        <f>SUM(H102:H104)</f>
        <v>0</v>
      </c>
      <c r="I101" s="7">
        <f>SUM(I102:I104)</f>
        <v>0</v>
      </c>
      <c r="J101" s="7">
        <f t="shared" ref="J101:O101" si="15">J105</f>
        <v>0</v>
      </c>
      <c r="K101" s="7">
        <f t="shared" si="15"/>
        <v>0</v>
      </c>
      <c r="L101" s="7">
        <f t="shared" si="15"/>
        <v>0</v>
      </c>
      <c r="M101" s="7">
        <f t="shared" si="15"/>
        <v>0</v>
      </c>
      <c r="N101" s="7">
        <f t="shared" si="15"/>
        <v>100</v>
      </c>
      <c r="O101" s="6">
        <f t="shared" si="15"/>
        <v>49.974606399187401</v>
      </c>
      <c r="P101" s="10" t="s">
        <v>20</v>
      </c>
      <c r="Q101" s="10" t="s">
        <v>20</v>
      </c>
      <c r="R101" s="10" t="s">
        <v>20</v>
      </c>
      <c r="S101" s="10" t="s">
        <v>20</v>
      </c>
      <c r="T101" s="2"/>
    </row>
    <row r="102" spans="1:20" ht="15.75" customHeight="1">
      <c r="A102" s="17"/>
      <c r="B102" s="65"/>
      <c r="C102" s="5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4"/>
      <c r="Q102" s="14"/>
      <c r="R102" s="14"/>
      <c r="S102" s="14"/>
      <c r="T102" s="2"/>
    </row>
    <row r="103" spans="1:20" ht="15.75" customHeight="1">
      <c r="A103" s="17"/>
      <c r="B103" s="65"/>
      <c r="C103" s="5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4"/>
      <c r="Q103" s="14"/>
      <c r="R103" s="14"/>
      <c r="S103" s="14"/>
      <c r="T103" s="2"/>
    </row>
    <row r="104" spans="1:20" ht="15.75" customHeight="1">
      <c r="A104" s="18"/>
      <c r="B104" s="66"/>
      <c r="C104" s="5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5"/>
      <c r="Q104" s="15"/>
      <c r="R104" s="15"/>
      <c r="S104" s="15"/>
      <c r="T104" s="2"/>
    </row>
    <row r="105" spans="1:20" ht="15.75" customHeight="1">
      <c r="A105" s="129" t="s">
        <v>72</v>
      </c>
      <c r="B105" s="64" t="s">
        <v>57</v>
      </c>
      <c r="C105" s="55">
        <v>2019</v>
      </c>
      <c r="D105" s="8">
        <v>196.9</v>
      </c>
      <c r="E105" s="8">
        <v>98.4</v>
      </c>
      <c r="F105" s="8">
        <f>D105</f>
        <v>196.9</v>
      </c>
      <c r="G105" s="8">
        <f>E105</f>
        <v>98.4</v>
      </c>
      <c r="H105" s="8">
        <f>SUM(H106:H108)</f>
        <v>0</v>
      </c>
      <c r="I105" s="8">
        <f>SUM(I106:I108)</f>
        <v>0</v>
      </c>
      <c r="J105" s="8">
        <v>0</v>
      </c>
      <c r="K105" s="8">
        <v>0</v>
      </c>
      <c r="L105" s="8">
        <v>0</v>
      </c>
      <c r="M105" s="8">
        <v>0</v>
      </c>
      <c r="N105" s="8">
        <v>100</v>
      </c>
      <c r="O105" s="6">
        <f>(G105*100)/F105</f>
        <v>49.974606399187401</v>
      </c>
      <c r="P105" s="11" t="s">
        <v>20</v>
      </c>
      <c r="Q105" s="11" t="s">
        <v>20</v>
      </c>
      <c r="R105" s="11" t="s">
        <v>20</v>
      </c>
      <c r="S105" s="11" t="s">
        <v>20</v>
      </c>
      <c r="T105" s="2"/>
    </row>
    <row r="106" spans="1:20" ht="15.75" customHeight="1">
      <c r="A106" s="130"/>
      <c r="B106" s="65"/>
      <c r="C106" s="5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2"/>
      <c r="Q106" s="12"/>
      <c r="R106" s="12"/>
      <c r="S106" s="12"/>
      <c r="T106" s="2"/>
    </row>
    <row r="107" spans="1:20" ht="15.75" customHeight="1">
      <c r="A107" s="130"/>
      <c r="B107" s="65"/>
      <c r="C107" s="5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2"/>
      <c r="Q107" s="12"/>
      <c r="R107" s="12"/>
      <c r="S107" s="12"/>
      <c r="T107" s="2"/>
    </row>
    <row r="108" spans="1:20" ht="15.75" customHeight="1">
      <c r="A108" s="131"/>
      <c r="B108" s="66"/>
      <c r="C108" s="5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3"/>
      <c r="Q108" s="13"/>
      <c r="R108" s="13"/>
      <c r="S108" s="13"/>
      <c r="T108" s="2"/>
    </row>
    <row r="109" spans="1:20" ht="15.75" customHeight="1">
      <c r="A109" s="35" t="s">
        <v>80</v>
      </c>
      <c r="B109" s="58" t="s">
        <v>81</v>
      </c>
      <c r="C109" s="55">
        <v>2019</v>
      </c>
      <c r="D109" s="7">
        <f>D113</f>
        <v>16</v>
      </c>
      <c r="E109" s="7">
        <f>E113</f>
        <v>10</v>
      </c>
      <c r="F109" s="7">
        <v>0</v>
      </c>
      <c r="G109" s="7">
        <v>0</v>
      </c>
      <c r="H109" s="7">
        <v>0</v>
      </c>
      <c r="I109" s="7">
        <v>0</v>
      </c>
      <c r="J109" s="7">
        <f>J113</f>
        <v>16</v>
      </c>
      <c r="K109" s="7">
        <f>K113</f>
        <v>10</v>
      </c>
      <c r="L109" s="7">
        <v>0</v>
      </c>
      <c r="M109" s="7">
        <v>0</v>
      </c>
      <c r="N109" s="7">
        <f>N113</f>
        <v>100</v>
      </c>
      <c r="O109" s="6">
        <f>O113</f>
        <v>62.5</v>
      </c>
      <c r="P109" s="29" t="s">
        <v>20</v>
      </c>
      <c r="Q109" s="29" t="s">
        <v>20</v>
      </c>
      <c r="R109" s="29" t="s">
        <v>20</v>
      </c>
      <c r="S109" s="29" t="s">
        <v>20</v>
      </c>
      <c r="T109" s="2"/>
    </row>
    <row r="110" spans="1:20" ht="15.75" customHeight="1">
      <c r="A110" s="27"/>
      <c r="B110" s="59"/>
      <c r="C110" s="5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29"/>
      <c r="Q110" s="29"/>
      <c r="R110" s="29"/>
      <c r="S110" s="29"/>
      <c r="T110" s="2"/>
    </row>
    <row r="111" spans="1:20" ht="15.75" customHeight="1">
      <c r="A111" s="27"/>
      <c r="B111" s="59"/>
      <c r="C111" s="5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9"/>
      <c r="Q111" s="29"/>
      <c r="R111" s="29"/>
      <c r="S111" s="29"/>
      <c r="T111" s="2"/>
    </row>
    <row r="112" spans="1:20" ht="15.75" customHeight="1">
      <c r="A112" s="27"/>
      <c r="B112" s="60"/>
      <c r="C112" s="5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1"/>
      <c r="Q112" s="41"/>
      <c r="R112" s="41"/>
      <c r="S112" s="41"/>
      <c r="T112" s="2"/>
    </row>
    <row r="113" spans="1:20" ht="15.75" customHeight="1">
      <c r="A113" s="132" t="s">
        <v>82</v>
      </c>
      <c r="B113" s="61" t="s">
        <v>83</v>
      </c>
      <c r="C113" s="55">
        <v>2019</v>
      </c>
      <c r="D113" s="36">
        <v>16</v>
      </c>
      <c r="E113" s="36">
        <v>10</v>
      </c>
      <c r="F113" s="36">
        <v>0</v>
      </c>
      <c r="G113" s="36">
        <v>0</v>
      </c>
      <c r="H113" s="36">
        <v>0</v>
      </c>
      <c r="I113" s="36">
        <v>0</v>
      </c>
      <c r="J113" s="36">
        <f>D113</f>
        <v>16</v>
      </c>
      <c r="K113" s="36">
        <f>E113</f>
        <v>10</v>
      </c>
      <c r="L113" s="36">
        <v>0</v>
      </c>
      <c r="M113" s="36">
        <v>0</v>
      </c>
      <c r="N113" s="36">
        <v>100</v>
      </c>
      <c r="O113" s="6">
        <f>(K113*100)/J113</f>
        <v>62.5</v>
      </c>
      <c r="P113" s="37" t="s">
        <v>20</v>
      </c>
      <c r="Q113" s="37" t="s">
        <v>20</v>
      </c>
      <c r="R113" s="37" t="s">
        <v>20</v>
      </c>
      <c r="S113" s="37"/>
      <c r="T113" s="2"/>
    </row>
    <row r="114" spans="1:20" ht="15.75" customHeight="1">
      <c r="A114" s="130"/>
      <c r="B114" s="62"/>
      <c r="C114" s="5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37"/>
      <c r="R114" s="37"/>
      <c r="S114" s="37"/>
      <c r="T114" s="2"/>
    </row>
    <row r="115" spans="1:20" ht="15.75" customHeight="1">
      <c r="A115" s="130"/>
      <c r="B115" s="62"/>
      <c r="C115" s="5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37"/>
      <c r="R115" s="37"/>
      <c r="S115" s="37"/>
      <c r="T115" s="2"/>
    </row>
    <row r="116" spans="1:20" ht="15.75" customHeight="1">
      <c r="A116" s="131"/>
      <c r="B116" s="63"/>
      <c r="C116" s="5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44"/>
      <c r="Q116" s="44"/>
      <c r="R116" s="44"/>
      <c r="S116" s="44"/>
      <c r="T116" s="2"/>
    </row>
    <row r="117" spans="1:20" ht="15.75" customHeight="1">
      <c r="A117" s="45" t="s">
        <v>91</v>
      </c>
      <c r="B117" s="72" t="s">
        <v>93</v>
      </c>
      <c r="C117" s="55">
        <v>2019</v>
      </c>
      <c r="D117" s="7">
        <f>D121</f>
        <v>50</v>
      </c>
      <c r="E117" s="7">
        <f t="shared" ref="E117:M117" si="16">E121</f>
        <v>0</v>
      </c>
      <c r="F117" s="7">
        <f t="shared" si="16"/>
        <v>0</v>
      </c>
      <c r="G117" s="7">
        <f t="shared" si="16"/>
        <v>0</v>
      </c>
      <c r="H117" s="7">
        <f t="shared" si="16"/>
        <v>0</v>
      </c>
      <c r="I117" s="7">
        <f t="shared" si="16"/>
        <v>0</v>
      </c>
      <c r="J117" s="7">
        <f t="shared" si="16"/>
        <v>50</v>
      </c>
      <c r="K117" s="7">
        <f t="shared" si="16"/>
        <v>0</v>
      </c>
      <c r="L117" s="7">
        <f t="shared" si="16"/>
        <v>0</v>
      </c>
      <c r="M117" s="7">
        <f t="shared" si="16"/>
        <v>0</v>
      </c>
      <c r="N117" s="7">
        <f>N121</f>
        <v>100</v>
      </c>
      <c r="O117" s="6">
        <f>O121</f>
        <v>0</v>
      </c>
      <c r="P117" s="40"/>
      <c r="Q117" s="40"/>
      <c r="R117" s="40"/>
      <c r="S117" s="40"/>
      <c r="T117" s="2"/>
    </row>
    <row r="118" spans="1:20" ht="15.75" customHeight="1">
      <c r="A118" s="38"/>
      <c r="B118" s="73"/>
      <c r="C118" s="11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0"/>
      <c r="Q118" s="40"/>
      <c r="R118" s="40"/>
      <c r="S118" s="40"/>
      <c r="T118" s="2"/>
    </row>
    <row r="119" spans="1:20" ht="15.75" customHeight="1">
      <c r="A119" s="38"/>
      <c r="B119" s="73"/>
      <c r="C119" s="1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0"/>
      <c r="Q119" s="40"/>
      <c r="R119" s="40"/>
      <c r="S119" s="40"/>
      <c r="T119" s="2"/>
    </row>
    <row r="120" spans="1:20" ht="15.75" customHeight="1">
      <c r="A120" s="39"/>
      <c r="B120" s="74"/>
      <c r="C120" s="11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1"/>
      <c r="Q120" s="41"/>
      <c r="R120" s="41"/>
      <c r="S120" s="41"/>
      <c r="T120" s="2"/>
    </row>
    <row r="121" spans="1:20" ht="15.75" customHeight="1">
      <c r="A121" s="132" t="s">
        <v>92</v>
      </c>
      <c r="B121" s="61" t="s">
        <v>94</v>
      </c>
      <c r="C121" s="55">
        <v>2019</v>
      </c>
      <c r="D121" s="43">
        <v>50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50</v>
      </c>
      <c r="K121" s="43">
        <v>0</v>
      </c>
      <c r="L121" s="43">
        <v>0</v>
      </c>
      <c r="M121" s="43">
        <v>0</v>
      </c>
      <c r="N121" s="43">
        <v>100</v>
      </c>
      <c r="O121" s="51">
        <f>(K121*100)/J121</f>
        <v>0</v>
      </c>
      <c r="P121" s="37"/>
      <c r="Q121" s="37"/>
      <c r="R121" s="37"/>
      <c r="S121" s="37"/>
      <c r="T121" s="2"/>
    </row>
    <row r="122" spans="1:20" ht="15.75" customHeight="1">
      <c r="A122" s="130"/>
      <c r="B122" s="62"/>
      <c r="C122" s="5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37"/>
      <c r="R122" s="37"/>
      <c r="S122" s="37"/>
      <c r="T122" s="2"/>
    </row>
    <row r="123" spans="1:20" ht="15.75" customHeight="1">
      <c r="A123" s="130"/>
      <c r="B123" s="62"/>
      <c r="C123" s="5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37"/>
      <c r="R123" s="37"/>
      <c r="S123" s="37"/>
      <c r="T123" s="2"/>
    </row>
    <row r="124" spans="1:20" ht="15.75" customHeight="1">
      <c r="A124" s="130"/>
      <c r="B124" s="63"/>
      <c r="C124" s="5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7"/>
      <c r="R124" s="37"/>
      <c r="S124" s="37"/>
      <c r="T124" s="2"/>
    </row>
    <row r="125" spans="1:20" ht="18" customHeight="1">
      <c r="A125" s="77" t="s">
        <v>37</v>
      </c>
      <c r="B125" s="85" t="s">
        <v>59</v>
      </c>
      <c r="C125" s="55">
        <v>2019</v>
      </c>
      <c r="D125" s="24">
        <f>D129+D137+D145+D153+D161+D169+D177+D185</f>
        <v>16788.699999999997</v>
      </c>
      <c r="E125" s="24">
        <f>E129+E137+E145+E153+E161+E169+E177+E185</f>
        <v>1827.9</v>
      </c>
      <c r="F125" s="24">
        <f t="shared" ref="F125:M125" si="17">F129+F137+F145+F153+F161+F169+F177+F185</f>
        <v>0</v>
      </c>
      <c r="G125" s="24">
        <f t="shared" si="17"/>
        <v>0</v>
      </c>
      <c r="H125" s="24">
        <f t="shared" si="17"/>
        <v>11664.5</v>
      </c>
      <c r="I125" s="24">
        <f t="shared" si="17"/>
        <v>1166.4000000000001</v>
      </c>
      <c r="J125" s="24">
        <f t="shared" si="17"/>
        <v>5124.1999999999989</v>
      </c>
      <c r="K125" s="24">
        <f t="shared" si="17"/>
        <v>661.49999999999989</v>
      </c>
      <c r="L125" s="24">
        <f t="shared" si="17"/>
        <v>0</v>
      </c>
      <c r="M125" s="24">
        <f t="shared" si="17"/>
        <v>0</v>
      </c>
      <c r="N125" s="6">
        <f>(N129+N137+N145+N153+N161+N169+N177+N185)/8</f>
        <v>100</v>
      </c>
      <c r="O125" s="6">
        <f>(O129+O137+O145+O153+O161+O169+O177+O185)/8</f>
        <v>20.434535728679936</v>
      </c>
      <c r="P125" s="97" t="s">
        <v>20</v>
      </c>
      <c r="Q125" s="97" t="s">
        <v>20</v>
      </c>
      <c r="R125" s="97" t="s">
        <v>20</v>
      </c>
      <c r="S125" s="97" t="s">
        <v>20</v>
      </c>
      <c r="T125" s="2"/>
    </row>
    <row r="126" spans="1:20" ht="18" customHeight="1">
      <c r="A126" s="78"/>
      <c r="B126" s="86"/>
      <c r="C126" s="5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98"/>
      <c r="Q126" s="98"/>
      <c r="R126" s="98"/>
      <c r="S126" s="98"/>
      <c r="T126" s="2"/>
    </row>
    <row r="127" spans="1:20" ht="18.75" customHeight="1">
      <c r="A127" s="78"/>
      <c r="B127" s="86"/>
      <c r="C127" s="5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98"/>
      <c r="Q127" s="98"/>
      <c r="R127" s="98"/>
      <c r="S127" s="98"/>
      <c r="T127" s="2"/>
    </row>
    <row r="128" spans="1:20" ht="18.75" customHeight="1">
      <c r="A128" s="79"/>
      <c r="B128" s="87"/>
      <c r="C128" s="5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99"/>
      <c r="Q128" s="99"/>
      <c r="R128" s="99"/>
      <c r="S128" s="99"/>
      <c r="T128" s="2"/>
    </row>
    <row r="129" spans="1:20" ht="21" customHeight="1">
      <c r="A129" s="58" t="s">
        <v>38</v>
      </c>
      <c r="B129" s="69" t="s">
        <v>62</v>
      </c>
      <c r="C129" s="55">
        <v>2019</v>
      </c>
      <c r="D129" s="7">
        <f>D133</f>
        <v>8900.2999999999993</v>
      </c>
      <c r="E129" s="7">
        <f>E133</f>
        <v>1220.0999999999999</v>
      </c>
      <c r="F129" s="7">
        <f>SUM(F130:F132)</f>
        <v>0</v>
      </c>
      <c r="G129" s="7">
        <f>SUM(G130:G132)</f>
        <v>0</v>
      </c>
      <c r="H129" s="7">
        <f>H133</f>
        <v>6307.3</v>
      </c>
      <c r="I129" s="7">
        <f>I133</f>
        <v>1166.4000000000001</v>
      </c>
      <c r="J129" s="7">
        <f>J133</f>
        <v>2592.9999999999991</v>
      </c>
      <c r="K129" s="7">
        <f>K133</f>
        <v>53.699999999999818</v>
      </c>
      <c r="L129" s="7">
        <f>SUM(L130:L132)</f>
        <v>0</v>
      </c>
      <c r="M129" s="7">
        <f>SUM(M130:M132)</f>
        <v>0</v>
      </c>
      <c r="N129" s="7">
        <f>N133</f>
        <v>100</v>
      </c>
      <c r="O129" s="6">
        <f>O133</f>
        <v>29.139882925294646</v>
      </c>
      <c r="P129" s="55" t="s">
        <v>20</v>
      </c>
      <c r="Q129" s="55" t="s">
        <v>20</v>
      </c>
      <c r="R129" s="55" t="s">
        <v>20</v>
      </c>
      <c r="S129" s="55" t="s">
        <v>20</v>
      </c>
      <c r="T129" s="2"/>
    </row>
    <row r="130" spans="1:20" ht="19.5" customHeight="1">
      <c r="A130" s="67"/>
      <c r="B130" s="70"/>
      <c r="C130" s="5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5"/>
      <c r="Q130" s="75"/>
      <c r="R130" s="75"/>
      <c r="S130" s="75"/>
      <c r="T130" s="2"/>
    </row>
    <row r="131" spans="1:20" ht="19.5" customHeight="1">
      <c r="A131" s="67"/>
      <c r="B131" s="70"/>
      <c r="C131" s="5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5"/>
      <c r="Q131" s="75"/>
      <c r="R131" s="75"/>
      <c r="S131" s="75"/>
      <c r="T131" s="2"/>
    </row>
    <row r="132" spans="1:20" ht="19.5" customHeight="1">
      <c r="A132" s="68"/>
      <c r="B132" s="71"/>
      <c r="C132" s="5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6"/>
      <c r="Q132" s="76"/>
      <c r="R132" s="76"/>
      <c r="S132" s="76"/>
      <c r="T132" s="2"/>
    </row>
    <row r="133" spans="1:20" ht="18.75" customHeight="1">
      <c r="A133" s="129" t="s">
        <v>58</v>
      </c>
      <c r="B133" s="64" t="s">
        <v>60</v>
      </c>
      <c r="C133" s="55">
        <v>2019</v>
      </c>
      <c r="D133" s="8">
        <v>8900.2999999999993</v>
      </c>
      <c r="E133" s="8">
        <v>1220.0999999999999</v>
      </c>
      <c r="F133" s="8">
        <f>SUM(F134:F136)</f>
        <v>0</v>
      </c>
      <c r="G133" s="8">
        <f>SUM(G134:G136)</f>
        <v>0</v>
      </c>
      <c r="H133" s="8">
        <v>6307.3</v>
      </c>
      <c r="I133" s="8">
        <v>1166.4000000000001</v>
      </c>
      <c r="J133" s="20">
        <f>D133-H133</f>
        <v>2592.9999999999991</v>
      </c>
      <c r="K133" s="20">
        <f>E133-I133</f>
        <v>53.699999999999818</v>
      </c>
      <c r="L133" s="8">
        <f>SUM(L134:L136)</f>
        <v>0</v>
      </c>
      <c r="M133" s="8">
        <f>SUM(M134:M136)</f>
        <v>0</v>
      </c>
      <c r="N133" s="8">
        <v>100</v>
      </c>
      <c r="O133" s="6">
        <f>(K133+J133*100)/D133</f>
        <v>29.139882925294646</v>
      </c>
      <c r="P133" s="11" t="s">
        <v>20</v>
      </c>
      <c r="Q133" s="11" t="s">
        <v>20</v>
      </c>
      <c r="R133" s="11" t="s">
        <v>20</v>
      </c>
      <c r="S133" s="11" t="s">
        <v>20</v>
      </c>
      <c r="T133" s="2"/>
    </row>
    <row r="134" spans="1:20" ht="18.75" customHeight="1">
      <c r="A134" s="130"/>
      <c r="B134" s="65"/>
      <c r="C134" s="5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2"/>
      <c r="Q134" s="12"/>
      <c r="R134" s="12"/>
      <c r="S134" s="12"/>
      <c r="T134" s="2"/>
    </row>
    <row r="135" spans="1:20" ht="19.5" customHeight="1">
      <c r="A135" s="130"/>
      <c r="B135" s="65"/>
      <c r="C135" s="5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2"/>
      <c r="Q135" s="12"/>
      <c r="R135" s="12"/>
      <c r="S135" s="12"/>
      <c r="T135" s="2"/>
    </row>
    <row r="136" spans="1:20" ht="19.5" customHeight="1">
      <c r="A136" s="131"/>
      <c r="B136" s="66"/>
      <c r="C136" s="5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3"/>
      <c r="Q136" s="13"/>
      <c r="R136" s="13"/>
      <c r="S136" s="13"/>
      <c r="T136" s="2"/>
    </row>
    <row r="137" spans="1:20" ht="21" customHeight="1">
      <c r="A137" s="16" t="s">
        <v>39</v>
      </c>
      <c r="B137" s="69" t="s">
        <v>64</v>
      </c>
      <c r="C137" s="55">
        <v>2019</v>
      </c>
      <c r="D137" s="7">
        <f>D141</f>
        <v>675</v>
      </c>
      <c r="E137" s="7">
        <f>E141</f>
        <v>463.7</v>
      </c>
      <c r="F137" s="7">
        <f>SUM(F138:F140)</f>
        <v>0</v>
      </c>
      <c r="G137" s="7">
        <f>SUM(G138:G140)</f>
        <v>0</v>
      </c>
      <c r="H137" s="7">
        <f>H141</f>
        <v>0</v>
      </c>
      <c r="I137" s="7">
        <f>I141</f>
        <v>0</v>
      </c>
      <c r="J137" s="7">
        <f>J141</f>
        <v>675</v>
      </c>
      <c r="K137" s="7">
        <f>K141</f>
        <v>463.7</v>
      </c>
      <c r="L137" s="7">
        <f>SUM(L138:L140)</f>
        <v>0</v>
      </c>
      <c r="M137" s="7">
        <f>SUM(M138:M140)</f>
        <v>0</v>
      </c>
      <c r="N137" s="7">
        <f>N141</f>
        <v>100</v>
      </c>
      <c r="O137" s="6">
        <f>O141</f>
        <v>68.696296296296296</v>
      </c>
      <c r="P137" s="10" t="s">
        <v>20</v>
      </c>
      <c r="Q137" s="10" t="s">
        <v>20</v>
      </c>
      <c r="R137" s="10" t="s">
        <v>20</v>
      </c>
      <c r="S137" s="10" t="s">
        <v>20</v>
      </c>
      <c r="T137" s="2"/>
    </row>
    <row r="138" spans="1:20" ht="19.5" customHeight="1">
      <c r="A138" s="17"/>
      <c r="B138" s="65"/>
      <c r="C138" s="5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14"/>
      <c r="Q138" s="14"/>
      <c r="R138" s="14"/>
      <c r="S138" s="14"/>
      <c r="T138" s="2"/>
    </row>
    <row r="139" spans="1:20" ht="19.5" customHeight="1">
      <c r="A139" s="17"/>
      <c r="B139" s="65"/>
      <c r="C139" s="5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14"/>
      <c r="Q139" s="14"/>
      <c r="R139" s="14"/>
      <c r="S139" s="14"/>
      <c r="T139" s="2"/>
    </row>
    <row r="140" spans="1:20" ht="19.5" customHeight="1">
      <c r="A140" s="18"/>
      <c r="B140" s="66"/>
      <c r="C140" s="5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15"/>
      <c r="Q140" s="15"/>
      <c r="R140" s="15"/>
      <c r="S140" s="15"/>
      <c r="T140" s="2"/>
    </row>
    <row r="141" spans="1:20" ht="18.75" customHeight="1">
      <c r="A141" s="129" t="s">
        <v>61</v>
      </c>
      <c r="B141" s="64" t="s">
        <v>63</v>
      </c>
      <c r="C141" s="55">
        <v>2019</v>
      </c>
      <c r="D141" s="8">
        <v>675</v>
      </c>
      <c r="E141" s="8">
        <v>463.7</v>
      </c>
      <c r="F141" s="8">
        <f>SUM(F142:F144)</f>
        <v>0</v>
      </c>
      <c r="G141" s="8">
        <f>SUM(G142:G144)</f>
        <v>0</v>
      </c>
      <c r="H141" s="8">
        <v>0</v>
      </c>
      <c r="I141" s="8">
        <v>0</v>
      </c>
      <c r="J141" s="8">
        <f>D141-H141</f>
        <v>675</v>
      </c>
      <c r="K141" s="20">
        <f>E141-I141</f>
        <v>463.7</v>
      </c>
      <c r="L141" s="8">
        <f>SUM(L142:L144)</f>
        <v>0</v>
      </c>
      <c r="M141" s="8">
        <f>SUM(M142:M144)</f>
        <v>0</v>
      </c>
      <c r="N141" s="8">
        <v>100</v>
      </c>
      <c r="O141" s="6">
        <f>(K141*100)/J141</f>
        <v>68.696296296296296</v>
      </c>
      <c r="P141" s="11" t="s">
        <v>20</v>
      </c>
      <c r="Q141" s="11" t="s">
        <v>20</v>
      </c>
      <c r="R141" s="11" t="s">
        <v>20</v>
      </c>
      <c r="S141" s="11" t="s">
        <v>20</v>
      </c>
      <c r="T141" s="2"/>
    </row>
    <row r="142" spans="1:20" ht="18.75" customHeight="1">
      <c r="A142" s="130"/>
      <c r="B142" s="65"/>
      <c r="C142" s="5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2"/>
      <c r="Q142" s="12"/>
      <c r="R142" s="12"/>
      <c r="S142" s="12"/>
      <c r="T142" s="2"/>
    </row>
    <row r="143" spans="1:20" ht="19.5" customHeight="1">
      <c r="A143" s="130"/>
      <c r="B143" s="65"/>
      <c r="C143" s="5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2"/>
      <c r="Q143" s="12"/>
      <c r="R143" s="12"/>
      <c r="S143" s="12"/>
      <c r="T143" s="2"/>
    </row>
    <row r="144" spans="1:20" ht="19.5" customHeight="1">
      <c r="A144" s="131"/>
      <c r="B144" s="66"/>
      <c r="C144" s="5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3"/>
      <c r="Q144" s="13"/>
      <c r="R144" s="13"/>
      <c r="S144" s="13"/>
      <c r="T144" s="2"/>
    </row>
    <row r="145" spans="1:20" ht="21" customHeight="1">
      <c r="A145" s="26" t="s">
        <v>40</v>
      </c>
      <c r="B145" s="69" t="s">
        <v>66</v>
      </c>
      <c r="C145" s="55">
        <v>2019</v>
      </c>
      <c r="D145" s="7">
        <f>D149</f>
        <v>793.5</v>
      </c>
      <c r="E145" s="7">
        <f>E149</f>
        <v>132.19999999999999</v>
      </c>
      <c r="F145" s="7">
        <f>SUM(F146:F148)</f>
        <v>0</v>
      </c>
      <c r="G145" s="7">
        <f>SUM(G146:G148)</f>
        <v>0</v>
      </c>
      <c r="H145" s="7">
        <f>H149</f>
        <v>458.7</v>
      </c>
      <c r="I145" s="7">
        <f>I149</f>
        <v>0</v>
      </c>
      <c r="J145" s="7">
        <f>J149</f>
        <v>334.8</v>
      </c>
      <c r="K145" s="7">
        <f>K149</f>
        <v>132.19999999999999</v>
      </c>
      <c r="L145" s="7">
        <f>SUM(L146:L148)</f>
        <v>0</v>
      </c>
      <c r="M145" s="7">
        <f>SUM(M146:M148)</f>
        <v>0</v>
      </c>
      <c r="N145" s="7">
        <f>N149</f>
        <v>100</v>
      </c>
      <c r="O145" s="6">
        <f>O149</f>
        <v>39.486260454002384</v>
      </c>
      <c r="P145" s="25" t="s">
        <v>20</v>
      </c>
      <c r="Q145" s="25" t="s">
        <v>20</v>
      </c>
      <c r="R145" s="25" t="s">
        <v>20</v>
      </c>
      <c r="S145" s="25" t="s">
        <v>20</v>
      </c>
      <c r="T145" s="2"/>
    </row>
    <row r="146" spans="1:20" ht="19.5" customHeight="1">
      <c r="A146" s="27"/>
      <c r="B146" s="70"/>
      <c r="C146" s="5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29"/>
      <c r="Q146" s="29"/>
      <c r="R146" s="29"/>
      <c r="S146" s="29"/>
      <c r="T146" s="2"/>
    </row>
    <row r="147" spans="1:20" ht="19.5" customHeight="1">
      <c r="A147" s="27"/>
      <c r="B147" s="70"/>
      <c r="C147" s="5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29"/>
      <c r="Q147" s="29"/>
      <c r="R147" s="29"/>
      <c r="S147" s="29"/>
      <c r="T147" s="2"/>
    </row>
    <row r="148" spans="1:20" ht="19.5" customHeight="1">
      <c r="A148" s="28"/>
      <c r="B148" s="71"/>
      <c r="C148" s="5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30"/>
      <c r="Q148" s="30"/>
      <c r="R148" s="30"/>
      <c r="S148" s="30"/>
      <c r="T148" s="2"/>
    </row>
    <row r="149" spans="1:20" ht="18.75" customHeight="1">
      <c r="A149" s="129" t="s">
        <v>65</v>
      </c>
      <c r="B149" s="64" t="s">
        <v>67</v>
      </c>
      <c r="C149" s="55">
        <v>2019</v>
      </c>
      <c r="D149" s="8">
        <f>253.8+539.7</f>
        <v>793.5</v>
      </c>
      <c r="E149" s="8">
        <v>132.19999999999999</v>
      </c>
      <c r="F149" s="8">
        <f>SUM(F150:F152)</f>
        <v>0</v>
      </c>
      <c r="G149" s="8">
        <f>SUM(G150:G152)</f>
        <v>0</v>
      </c>
      <c r="H149" s="8">
        <v>458.7</v>
      </c>
      <c r="I149" s="8">
        <v>0</v>
      </c>
      <c r="J149" s="8">
        <f>D149-H149</f>
        <v>334.8</v>
      </c>
      <c r="K149" s="8">
        <v>132.19999999999999</v>
      </c>
      <c r="L149" s="8">
        <f>SUM(L150:L152)</f>
        <v>0</v>
      </c>
      <c r="M149" s="8">
        <f>SUM(M150:M152)</f>
        <v>0</v>
      </c>
      <c r="N149" s="8">
        <v>100</v>
      </c>
      <c r="O149" s="6">
        <f>(I149+K149*100)/J149</f>
        <v>39.486260454002384</v>
      </c>
      <c r="P149" s="11" t="s">
        <v>20</v>
      </c>
      <c r="Q149" s="11" t="s">
        <v>20</v>
      </c>
      <c r="R149" s="11" t="s">
        <v>20</v>
      </c>
      <c r="S149" s="11" t="s">
        <v>20</v>
      </c>
      <c r="T149" s="2"/>
    </row>
    <row r="150" spans="1:20" ht="18.75" customHeight="1">
      <c r="A150" s="130"/>
      <c r="B150" s="65"/>
      <c r="C150" s="5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2"/>
      <c r="Q150" s="12"/>
      <c r="R150" s="12"/>
      <c r="S150" s="12"/>
      <c r="T150" s="2"/>
    </row>
    <row r="151" spans="1:20" ht="19.5" customHeight="1">
      <c r="A151" s="130"/>
      <c r="B151" s="65"/>
      <c r="C151" s="5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2"/>
      <c r="Q151" s="12"/>
      <c r="R151" s="12"/>
      <c r="S151" s="12"/>
      <c r="T151" s="2"/>
    </row>
    <row r="152" spans="1:20" ht="19.5" customHeight="1">
      <c r="A152" s="131"/>
      <c r="B152" s="66"/>
      <c r="C152" s="5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3"/>
      <c r="Q152" s="13"/>
      <c r="R152" s="13"/>
      <c r="S152" s="13"/>
      <c r="T152" s="2"/>
    </row>
    <row r="153" spans="1:20" ht="21" customHeight="1">
      <c r="A153" s="58" t="s">
        <v>74</v>
      </c>
      <c r="B153" s="69" t="s">
        <v>75</v>
      </c>
      <c r="C153" s="55">
        <v>2019</v>
      </c>
      <c r="D153" s="7">
        <f>D157</f>
        <v>2247.9</v>
      </c>
      <c r="E153" s="7">
        <f>E157</f>
        <v>0</v>
      </c>
      <c r="F153" s="7">
        <f>SUM(F154:F156)</f>
        <v>0</v>
      </c>
      <c r="G153" s="7">
        <f>SUM(G154:G156)</f>
        <v>0</v>
      </c>
      <c r="H153" s="7">
        <f>H157</f>
        <v>2010.6</v>
      </c>
      <c r="I153" s="7">
        <f>I157</f>
        <v>0</v>
      </c>
      <c r="J153" s="7">
        <f>J157</f>
        <v>237.30000000000018</v>
      </c>
      <c r="K153" s="7">
        <f>K157</f>
        <v>0</v>
      </c>
      <c r="L153" s="7">
        <f>SUM(L154:L156)</f>
        <v>0</v>
      </c>
      <c r="M153" s="7">
        <f>SUM(M154:M156)</f>
        <v>0</v>
      </c>
      <c r="N153" s="7">
        <f>N157</f>
        <v>100</v>
      </c>
      <c r="O153" s="6">
        <f>O157</f>
        <v>0</v>
      </c>
      <c r="P153" s="55" t="s">
        <v>20</v>
      </c>
      <c r="Q153" s="55" t="s">
        <v>20</v>
      </c>
      <c r="R153" s="55" t="s">
        <v>20</v>
      </c>
      <c r="S153" s="55" t="s">
        <v>20</v>
      </c>
      <c r="T153" s="2"/>
    </row>
    <row r="154" spans="1:20" ht="19.5" customHeight="1">
      <c r="A154" s="67"/>
      <c r="B154" s="70"/>
      <c r="C154" s="5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5"/>
      <c r="Q154" s="75"/>
      <c r="R154" s="75"/>
      <c r="S154" s="75"/>
      <c r="T154" s="2"/>
    </row>
    <row r="155" spans="1:20" ht="19.5" customHeight="1">
      <c r="A155" s="67"/>
      <c r="B155" s="70"/>
      <c r="C155" s="5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5"/>
      <c r="Q155" s="75"/>
      <c r="R155" s="75"/>
      <c r="S155" s="75"/>
      <c r="T155" s="2"/>
    </row>
    <row r="156" spans="1:20" ht="19.5" customHeight="1">
      <c r="A156" s="68"/>
      <c r="B156" s="71"/>
      <c r="C156" s="5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6"/>
      <c r="Q156" s="76"/>
      <c r="R156" s="76"/>
      <c r="S156" s="76"/>
      <c r="T156" s="2"/>
    </row>
    <row r="157" spans="1:20" ht="18.75" customHeight="1">
      <c r="A157" s="129" t="s">
        <v>77</v>
      </c>
      <c r="B157" s="52" t="s">
        <v>76</v>
      </c>
      <c r="C157" s="55">
        <v>2019</v>
      </c>
      <c r="D157" s="8">
        <v>2247.9</v>
      </c>
      <c r="E157" s="8">
        <v>0</v>
      </c>
      <c r="F157" s="8">
        <f>SUM(F158:F160)</f>
        <v>0</v>
      </c>
      <c r="G157" s="8">
        <f>SUM(G158:G160)</f>
        <v>0</v>
      </c>
      <c r="H157" s="8">
        <v>2010.6</v>
      </c>
      <c r="I157" s="8">
        <v>0</v>
      </c>
      <c r="J157" s="20">
        <f>D157-H157</f>
        <v>237.30000000000018</v>
      </c>
      <c r="K157" s="20">
        <f>E157-I157</f>
        <v>0</v>
      </c>
      <c r="L157" s="8">
        <f>SUM(L158:L160)</f>
        <v>0</v>
      </c>
      <c r="M157" s="8">
        <f>SUM(M158:M160)</f>
        <v>0</v>
      </c>
      <c r="N157" s="8">
        <v>100</v>
      </c>
      <c r="O157" s="6">
        <f>(K157100)/J157</f>
        <v>0</v>
      </c>
      <c r="P157" s="21" t="s">
        <v>20</v>
      </c>
      <c r="Q157" s="21" t="s">
        <v>20</v>
      </c>
      <c r="R157" s="21" t="s">
        <v>20</v>
      </c>
      <c r="S157" s="21" t="s">
        <v>20</v>
      </c>
      <c r="T157" s="2"/>
    </row>
    <row r="158" spans="1:20" ht="18.75" customHeight="1">
      <c r="A158" s="130"/>
      <c r="B158" s="53"/>
      <c r="C158" s="5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2"/>
      <c r="Q158" s="22"/>
      <c r="R158" s="22"/>
      <c r="S158" s="22"/>
      <c r="T158" s="2"/>
    </row>
    <row r="159" spans="1:20" ht="19.5" customHeight="1">
      <c r="A159" s="130"/>
      <c r="B159" s="53"/>
      <c r="C159" s="5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2"/>
      <c r="Q159" s="22"/>
      <c r="R159" s="22"/>
      <c r="S159" s="22"/>
      <c r="T159" s="2"/>
    </row>
    <row r="160" spans="1:20" ht="19.5" customHeight="1">
      <c r="A160" s="131"/>
      <c r="B160" s="54"/>
      <c r="C160" s="5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3"/>
      <c r="Q160" s="23"/>
      <c r="R160" s="23"/>
      <c r="S160" s="23"/>
      <c r="T160" s="2"/>
    </row>
    <row r="161" spans="1:20" ht="21" customHeight="1">
      <c r="A161" s="58" t="s">
        <v>74</v>
      </c>
      <c r="B161" s="58" t="s">
        <v>78</v>
      </c>
      <c r="C161" s="55">
        <v>2019</v>
      </c>
      <c r="D161" s="7">
        <f>D165</f>
        <v>1</v>
      </c>
      <c r="E161" s="7">
        <f>E165</f>
        <v>0</v>
      </c>
      <c r="F161" s="7">
        <f>SUM(F162:F164)</f>
        <v>0</v>
      </c>
      <c r="G161" s="7">
        <f>SUM(G162:G164)</f>
        <v>0</v>
      </c>
      <c r="H161" s="7">
        <f>H165</f>
        <v>0</v>
      </c>
      <c r="I161" s="7">
        <f>I165</f>
        <v>0</v>
      </c>
      <c r="J161" s="7">
        <f>J165</f>
        <v>1</v>
      </c>
      <c r="K161" s="7">
        <f>K165</f>
        <v>0</v>
      </c>
      <c r="L161" s="7">
        <f>SUM(L162:L164)</f>
        <v>0</v>
      </c>
      <c r="M161" s="7">
        <f>SUM(M162:M164)</f>
        <v>0</v>
      </c>
      <c r="N161" s="7">
        <f>N165</f>
        <v>100</v>
      </c>
      <c r="O161" s="6">
        <f>O165</f>
        <v>0</v>
      </c>
      <c r="P161" s="55" t="s">
        <v>20</v>
      </c>
      <c r="Q161" s="55" t="s">
        <v>20</v>
      </c>
      <c r="R161" s="55" t="s">
        <v>20</v>
      </c>
      <c r="S161" s="55" t="s">
        <v>20</v>
      </c>
      <c r="T161" s="2"/>
    </row>
    <row r="162" spans="1:20" ht="19.5" customHeight="1">
      <c r="A162" s="67"/>
      <c r="B162" s="67"/>
      <c r="C162" s="5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5"/>
      <c r="Q162" s="75"/>
      <c r="R162" s="75"/>
      <c r="S162" s="75"/>
      <c r="T162" s="2"/>
    </row>
    <row r="163" spans="1:20" ht="19.5" customHeight="1">
      <c r="A163" s="67"/>
      <c r="B163" s="67"/>
      <c r="C163" s="5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5"/>
      <c r="Q163" s="75"/>
      <c r="R163" s="75"/>
      <c r="S163" s="75"/>
      <c r="T163" s="2"/>
    </row>
    <row r="164" spans="1:20" ht="19.5" customHeight="1">
      <c r="A164" s="68"/>
      <c r="B164" s="68"/>
      <c r="C164" s="5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6"/>
      <c r="Q164" s="76"/>
      <c r="R164" s="76"/>
      <c r="S164" s="76"/>
      <c r="T164" s="2"/>
    </row>
    <row r="165" spans="1:20" ht="18.75" customHeight="1">
      <c r="A165" s="129" t="s">
        <v>77</v>
      </c>
      <c r="B165" s="52" t="s">
        <v>79</v>
      </c>
      <c r="C165" s="55">
        <v>2019</v>
      </c>
      <c r="D165" s="8">
        <v>1</v>
      </c>
      <c r="E165" s="8">
        <v>0</v>
      </c>
      <c r="F165" s="8">
        <f>SUM(F166:F168)</f>
        <v>0</v>
      </c>
      <c r="G165" s="8">
        <f>SUM(G166:G168)</f>
        <v>0</v>
      </c>
      <c r="H165" s="8">
        <v>0</v>
      </c>
      <c r="I165" s="8">
        <v>0</v>
      </c>
      <c r="J165" s="20">
        <v>1</v>
      </c>
      <c r="K165" s="20">
        <v>0</v>
      </c>
      <c r="L165" s="8">
        <f>SUM(L166:L168)</f>
        <v>0</v>
      </c>
      <c r="M165" s="8">
        <f>SUM(M166:M168)</f>
        <v>0</v>
      </c>
      <c r="N165" s="8">
        <v>100</v>
      </c>
      <c r="O165" s="6">
        <f>(K165*100)/J165</f>
        <v>0</v>
      </c>
      <c r="P165" s="31" t="s">
        <v>20</v>
      </c>
      <c r="Q165" s="31" t="s">
        <v>20</v>
      </c>
      <c r="R165" s="31" t="s">
        <v>20</v>
      </c>
      <c r="S165" s="31" t="s">
        <v>20</v>
      </c>
      <c r="T165" s="2"/>
    </row>
    <row r="166" spans="1:20" ht="18.75" customHeight="1">
      <c r="A166" s="130"/>
      <c r="B166" s="53"/>
      <c r="C166" s="5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32"/>
      <c r="Q166" s="32"/>
      <c r="R166" s="32"/>
      <c r="S166" s="32"/>
      <c r="T166" s="2"/>
    </row>
    <row r="167" spans="1:20" ht="19.5" customHeight="1">
      <c r="A167" s="130"/>
      <c r="B167" s="53"/>
      <c r="C167" s="5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32"/>
      <c r="Q167" s="32"/>
      <c r="R167" s="32"/>
      <c r="S167" s="32"/>
      <c r="T167" s="2"/>
    </row>
    <row r="168" spans="1:20" ht="19.5" customHeight="1">
      <c r="A168" s="131"/>
      <c r="B168" s="54"/>
      <c r="C168" s="5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33"/>
      <c r="Q168" s="33"/>
      <c r="R168" s="33"/>
      <c r="S168" s="33"/>
      <c r="T168" s="2"/>
    </row>
    <row r="169" spans="1:20" ht="19.5" customHeight="1">
      <c r="A169" s="118" t="s">
        <v>95</v>
      </c>
      <c r="B169" s="72" t="s">
        <v>96</v>
      </c>
      <c r="C169" s="55">
        <v>2019</v>
      </c>
      <c r="D169" s="46">
        <f>D173</f>
        <v>0</v>
      </c>
      <c r="E169" s="46">
        <f>E173</f>
        <v>0</v>
      </c>
      <c r="F169" s="46">
        <f t="shared" ref="F169:N169" si="18">F173</f>
        <v>0</v>
      </c>
      <c r="G169" s="46">
        <f t="shared" si="18"/>
        <v>0</v>
      </c>
      <c r="H169" s="46">
        <f t="shared" si="18"/>
        <v>0</v>
      </c>
      <c r="I169" s="46">
        <f t="shared" si="18"/>
        <v>0</v>
      </c>
      <c r="J169" s="46">
        <f t="shared" si="18"/>
        <v>0</v>
      </c>
      <c r="K169" s="46">
        <f t="shared" si="18"/>
        <v>0</v>
      </c>
      <c r="L169" s="46">
        <f t="shared" si="18"/>
        <v>0</v>
      </c>
      <c r="M169" s="46">
        <f t="shared" si="18"/>
        <v>0</v>
      </c>
      <c r="N169" s="46">
        <f t="shared" si="18"/>
        <v>100</v>
      </c>
      <c r="O169" s="50"/>
      <c r="P169" s="48"/>
      <c r="Q169" s="48"/>
      <c r="R169" s="48"/>
      <c r="S169" s="48"/>
      <c r="T169" s="2"/>
    </row>
    <row r="170" spans="1:20" ht="19.5" customHeight="1">
      <c r="A170" s="119"/>
      <c r="B170" s="73"/>
      <c r="C170" s="56"/>
      <c r="D170" s="46"/>
      <c r="E170" s="46"/>
      <c r="F170" s="46"/>
      <c r="G170" s="46"/>
      <c r="H170" s="46"/>
      <c r="I170" s="7"/>
      <c r="J170" s="7"/>
      <c r="K170" s="7"/>
      <c r="L170" s="7"/>
      <c r="M170" s="7"/>
      <c r="N170" s="7"/>
      <c r="O170" s="7"/>
      <c r="P170" s="48"/>
      <c r="Q170" s="48"/>
      <c r="R170" s="48"/>
      <c r="S170" s="48"/>
      <c r="T170" s="2"/>
    </row>
    <row r="171" spans="1:20" ht="19.5" customHeight="1">
      <c r="A171" s="119"/>
      <c r="B171" s="73"/>
      <c r="C171" s="56"/>
      <c r="D171" s="46"/>
      <c r="E171" s="46"/>
      <c r="F171" s="46"/>
      <c r="G171" s="46"/>
      <c r="H171" s="46"/>
      <c r="I171" s="7"/>
      <c r="J171" s="7"/>
      <c r="K171" s="7"/>
      <c r="L171" s="7"/>
      <c r="M171" s="7"/>
      <c r="N171" s="7"/>
      <c r="O171" s="7"/>
      <c r="P171" s="48"/>
      <c r="Q171" s="48"/>
      <c r="R171" s="48"/>
      <c r="S171" s="48"/>
      <c r="T171" s="2"/>
    </row>
    <row r="172" spans="1:20" ht="19.5" customHeight="1">
      <c r="A172" s="120"/>
      <c r="B172" s="74"/>
      <c r="C172" s="57"/>
      <c r="D172" s="7"/>
      <c r="E172" s="7"/>
      <c r="F172" s="7"/>
      <c r="G172" s="7"/>
      <c r="H172" s="7"/>
      <c r="I172" s="47"/>
      <c r="J172" s="47"/>
      <c r="K172" s="47"/>
      <c r="L172" s="47"/>
      <c r="M172" s="47"/>
      <c r="N172" s="47"/>
      <c r="O172" s="47"/>
      <c r="P172" s="41"/>
      <c r="Q172" s="41"/>
      <c r="R172" s="41"/>
      <c r="S172" s="41"/>
      <c r="T172" s="2"/>
    </row>
    <row r="173" spans="1:20" ht="19.5" customHeight="1">
      <c r="A173" s="121" t="s">
        <v>97</v>
      </c>
      <c r="B173" s="52" t="s">
        <v>98</v>
      </c>
      <c r="C173" s="55">
        <v>2019</v>
      </c>
      <c r="D173" s="36"/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f>D173</f>
        <v>0</v>
      </c>
      <c r="K173" s="36">
        <f>E173</f>
        <v>0</v>
      </c>
      <c r="L173" s="36">
        <v>0</v>
      </c>
      <c r="M173" s="36">
        <v>0</v>
      </c>
      <c r="N173" s="36">
        <v>100</v>
      </c>
      <c r="O173" s="6"/>
      <c r="P173" s="49"/>
      <c r="Q173" s="49"/>
      <c r="R173" s="49"/>
      <c r="S173" s="49"/>
      <c r="T173" s="2"/>
    </row>
    <row r="174" spans="1:20" ht="19.5" customHeight="1">
      <c r="A174" s="122"/>
      <c r="B174" s="53"/>
      <c r="C174" s="5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4"/>
      <c r="Q174" s="44"/>
      <c r="R174" s="44"/>
      <c r="S174" s="44"/>
      <c r="T174" s="2"/>
    </row>
    <row r="175" spans="1:20" ht="19.5" customHeight="1">
      <c r="A175" s="122"/>
      <c r="B175" s="53"/>
      <c r="C175" s="5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4"/>
      <c r="Q175" s="44"/>
      <c r="R175" s="44"/>
      <c r="S175" s="44"/>
      <c r="T175" s="2"/>
    </row>
    <row r="176" spans="1:20" ht="19.5" customHeight="1">
      <c r="A176" s="123"/>
      <c r="B176" s="54"/>
      <c r="C176" s="5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4"/>
      <c r="Q176" s="44"/>
      <c r="R176" s="44"/>
      <c r="S176" s="44"/>
      <c r="T176" s="2"/>
    </row>
    <row r="177" spans="1:20" ht="19.5" customHeight="1">
      <c r="A177" s="118" t="s">
        <v>99</v>
      </c>
      <c r="B177" s="72" t="s">
        <v>103</v>
      </c>
      <c r="C177" s="55">
        <v>2019</v>
      </c>
      <c r="D177" s="46">
        <f>D181</f>
        <v>45.5</v>
      </c>
      <c r="E177" s="46">
        <f>E181</f>
        <v>11.9</v>
      </c>
      <c r="F177" s="46">
        <f t="shared" ref="F177:O177" si="19">F181</f>
        <v>0</v>
      </c>
      <c r="G177" s="46">
        <f t="shared" si="19"/>
        <v>0</v>
      </c>
      <c r="H177" s="46">
        <f t="shared" si="19"/>
        <v>0</v>
      </c>
      <c r="I177" s="46">
        <f t="shared" si="19"/>
        <v>0</v>
      </c>
      <c r="J177" s="46">
        <f t="shared" si="19"/>
        <v>45.5</v>
      </c>
      <c r="K177" s="46">
        <f t="shared" si="19"/>
        <v>11.9</v>
      </c>
      <c r="L177" s="46">
        <f t="shared" si="19"/>
        <v>0</v>
      </c>
      <c r="M177" s="46">
        <f t="shared" si="19"/>
        <v>0</v>
      </c>
      <c r="N177" s="46">
        <f t="shared" si="19"/>
        <v>100</v>
      </c>
      <c r="O177" s="50">
        <f t="shared" si="19"/>
        <v>26.153846153846153</v>
      </c>
      <c r="P177" s="48"/>
      <c r="Q177" s="48"/>
      <c r="R177" s="48"/>
      <c r="S177" s="48"/>
      <c r="T177" s="2"/>
    </row>
    <row r="178" spans="1:20" ht="19.5" customHeight="1">
      <c r="A178" s="119"/>
      <c r="B178" s="73"/>
      <c r="C178" s="56"/>
      <c r="D178" s="46"/>
      <c r="E178" s="46"/>
      <c r="F178" s="46"/>
      <c r="G178" s="46"/>
      <c r="H178" s="46"/>
      <c r="I178" s="7"/>
      <c r="J178" s="7"/>
      <c r="K178" s="7"/>
      <c r="L178" s="7"/>
      <c r="M178" s="7"/>
      <c r="N178" s="7"/>
      <c r="O178" s="7"/>
      <c r="P178" s="48"/>
      <c r="Q178" s="48"/>
      <c r="R178" s="48"/>
      <c r="S178" s="48"/>
      <c r="T178" s="2"/>
    </row>
    <row r="179" spans="1:20" ht="19.5" customHeight="1">
      <c r="A179" s="119"/>
      <c r="B179" s="73"/>
      <c r="C179" s="56"/>
      <c r="D179" s="46"/>
      <c r="E179" s="46"/>
      <c r="F179" s="46"/>
      <c r="G179" s="46"/>
      <c r="H179" s="46"/>
      <c r="I179" s="7"/>
      <c r="J179" s="7"/>
      <c r="K179" s="7"/>
      <c r="L179" s="7"/>
      <c r="M179" s="7"/>
      <c r="N179" s="7"/>
      <c r="O179" s="7"/>
      <c r="P179" s="48"/>
      <c r="Q179" s="48"/>
      <c r="R179" s="48"/>
      <c r="S179" s="48"/>
      <c r="T179" s="2"/>
    </row>
    <row r="180" spans="1:20" ht="19.5" customHeight="1">
      <c r="A180" s="120"/>
      <c r="B180" s="74"/>
      <c r="C180" s="57"/>
      <c r="D180" s="7"/>
      <c r="E180" s="7"/>
      <c r="F180" s="7"/>
      <c r="G180" s="7"/>
      <c r="H180" s="7"/>
      <c r="I180" s="47"/>
      <c r="J180" s="47"/>
      <c r="K180" s="47"/>
      <c r="L180" s="47"/>
      <c r="M180" s="47"/>
      <c r="N180" s="47"/>
      <c r="O180" s="47"/>
      <c r="P180" s="41"/>
      <c r="Q180" s="41"/>
      <c r="R180" s="41"/>
      <c r="S180" s="41"/>
      <c r="T180" s="2"/>
    </row>
    <row r="181" spans="1:20" ht="19.5" customHeight="1">
      <c r="A181" s="133" t="s">
        <v>100</v>
      </c>
      <c r="B181" s="52" t="s">
        <v>104</v>
      </c>
      <c r="C181" s="55">
        <v>2019</v>
      </c>
      <c r="D181" s="36">
        <v>45.5</v>
      </c>
      <c r="E181" s="36">
        <v>11.9</v>
      </c>
      <c r="F181" s="36">
        <v>0</v>
      </c>
      <c r="G181" s="36">
        <v>0</v>
      </c>
      <c r="H181" s="36">
        <v>0</v>
      </c>
      <c r="I181" s="36">
        <v>0</v>
      </c>
      <c r="J181" s="36">
        <f>D181</f>
        <v>45.5</v>
      </c>
      <c r="K181" s="36">
        <f>E181</f>
        <v>11.9</v>
      </c>
      <c r="L181" s="36">
        <v>0</v>
      </c>
      <c r="M181" s="36">
        <v>0</v>
      </c>
      <c r="N181" s="36">
        <v>100</v>
      </c>
      <c r="O181" s="6">
        <f>(K181*100)/J181</f>
        <v>26.153846153846153</v>
      </c>
      <c r="P181" s="49"/>
      <c r="Q181" s="49"/>
      <c r="R181" s="49"/>
      <c r="S181" s="49"/>
      <c r="T181" s="2"/>
    </row>
    <row r="182" spans="1:20" ht="19.5" customHeight="1">
      <c r="A182" s="134"/>
      <c r="B182" s="53"/>
      <c r="C182" s="5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4"/>
      <c r="Q182" s="44"/>
      <c r="R182" s="44"/>
      <c r="S182" s="44"/>
      <c r="T182" s="2"/>
    </row>
    <row r="183" spans="1:20" ht="19.5" customHeight="1">
      <c r="A183" s="134"/>
      <c r="B183" s="53"/>
      <c r="C183" s="5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4"/>
      <c r="Q183" s="44"/>
      <c r="R183" s="44"/>
      <c r="S183" s="44"/>
      <c r="T183" s="2"/>
    </row>
    <row r="184" spans="1:20" ht="19.5" customHeight="1">
      <c r="A184" s="135"/>
      <c r="B184" s="54"/>
      <c r="C184" s="5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4"/>
      <c r="Q184" s="44"/>
      <c r="R184" s="44"/>
      <c r="S184" s="44"/>
      <c r="T184" s="2"/>
    </row>
    <row r="185" spans="1:20" ht="19.5" customHeight="1">
      <c r="A185" s="118" t="s">
        <v>101</v>
      </c>
      <c r="B185" s="72" t="s">
        <v>105</v>
      </c>
      <c r="C185" s="55">
        <v>2019</v>
      </c>
      <c r="D185" s="46">
        <f>D189</f>
        <v>4125.5</v>
      </c>
      <c r="E185" s="46">
        <f>E189</f>
        <v>0</v>
      </c>
      <c r="F185" s="46">
        <f t="shared" ref="F185:O185" si="20">F189</f>
        <v>0</v>
      </c>
      <c r="G185" s="46">
        <f t="shared" si="20"/>
        <v>0</v>
      </c>
      <c r="H185" s="46">
        <f t="shared" si="20"/>
        <v>2887.9</v>
      </c>
      <c r="I185" s="46">
        <f t="shared" si="20"/>
        <v>0</v>
      </c>
      <c r="J185" s="46">
        <f t="shared" si="20"/>
        <v>1237.5999999999999</v>
      </c>
      <c r="K185" s="46">
        <f t="shared" si="20"/>
        <v>0</v>
      </c>
      <c r="L185" s="46">
        <f t="shared" si="20"/>
        <v>0</v>
      </c>
      <c r="M185" s="46">
        <f t="shared" si="20"/>
        <v>0</v>
      </c>
      <c r="N185" s="46">
        <f t="shared" si="20"/>
        <v>100</v>
      </c>
      <c r="O185" s="50">
        <f t="shared" si="20"/>
        <v>0</v>
      </c>
      <c r="P185" s="48"/>
      <c r="Q185" s="48"/>
      <c r="R185" s="48"/>
      <c r="S185" s="48"/>
      <c r="T185" s="2"/>
    </row>
    <row r="186" spans="1:20" ht="19.5" customHeight="1">
      <c r="A186" s="119"/>
      <c r="B186" s="73"/>
      <c r="C186" s="56"/>
      <c r="D186" s="46"/>
      <c r="E186" s="46"/>
      <c r="F186" s="46"/>
      <c r="G186" s="46"/>
      <c r="H186" s="46"/>
      <c r="I186" s="7"/>
      <c r="J186" s="7"/>
      <c r="K186" s="7"/>
      <c r="L186" s="7"/>
      <c r="M186" s="7"/>
      <c r="N186" s="7"/>
      <c r="O186" s="7"/>
      <c r="P186" s="48"/>
      <c r="Q186" s="48"/>
      <c r="R186" s="48"/>
      <c r="S186" s="48"/>
      <c r="T186" s="2"/>
    </row>
    <row r="187" spans="1:20" ht="19.5" customHeight="1">
      <c r="A187" s="119"/>
      <c r="B187" s="73"/>
      <c r="C187" s="56"/>
      <c r="D187" s="46"/>
      <c r="E187" s="46"/>
      <c r="F187" s="46"/>
      <c r="G187" s="46"/>
      <c r="H187" s="46"/>
      <c r="I187" s="7"/>
      <c r="J187" s="7"/>
      <c r="K187" s="7"/>
      <c r="L187" s="7"/>
      <c r="M187" s="7"/>
      <c r="N187" s="7"/>
      <c r="O187" s="7"/>
      <c r="P187" s="48"/>
      <c r="Q187" s="48"/>
      <c r="R187" s="48"/>
      <c r="S187" s="48"/>
      <c r="T187" s="2"/>
    </row>
    <row r="188" spans="1:20" ht="19.5" customHeight="1">
      <c r="A188" s="120"/>
      <c r="B188" s="74"/>
      <c r="C188" s="57"/>
      <c r="D188" s="7"/>
      <c r="E188" s="7"/>
      <c r="F188" s="7"/>
      <c r="G188" s="7"/>
      <c r="H188" s="7"/>
      <c r="I188" s="47"/>
      <c r="J188" s="47"/>
      <c r="K188" s="47"/>
      <c r="L188" s="47"/>
      <c r="M188" s="47"/>
      <c r="N188" s="47"/>
      <c r="O188" s="47"/>
      <c r="P188" s="41"/>
      <c r="Q188" s="41"/>
      <c r="R188" s="41"/>
      <c r="S188" s="41"/>
      <c r="T188" s="2"/>
    </row>
    <row r="189" spans="1:20" ht="19.5" customHeight="1">
      <c r="A189" s="133" t="s">
        <v>102</v>
      </c>
      <c r="B189" s="52" t="s">
        <v>106</v>
      </c>
      <c r="C189" s="55">
        <v>2019</v>
      </c>
      <c r="D189" s="36">
        <f>H189+J189+F189</f>
        <v>4125.5</v>
      </c>
      <c r="E189" s="36">
        <f>G189+I189+K189</f>
        <v>0</v>
      </c>
      <c r="F189" s="36">
        <v>0</v>
      </c>
      <c r="G189" s="36">
        <v>0</v>
      </c>
      <c r="H189" s="36">
        <v>2887.9</v>
      </c>
      <c r="I189" s="36">
        <v>0</v>
      </c>
      <c r="J189" s="36">
        <v>1237.5999999999999</v>
      </c>
      <c r="K189" s="36">
        <v>0</v>
      </c>
      <c r="L189" s="36">
        <v>0</v>
      </c>
      <c r="M189" s="36">
        <v>0</v>
      </c>
      <c r="N189" s="36">
        <v>100</v>
      </c>
      <c r="O189" s="6">
        <f>(E189*100)/D189</f>
        <v>0</v>
      </c>
      <c r="P189" s="49"/>
      <c r="Q189" s="49"/>
      <c r="R189" s="49"/>
      <c r="S189" s="49"/>
      <c r="T189" s="2"/>
    </row>
    <row r="190" spans="1:20" ht="19.5" customHeight="1">
      <c r="A190" s="134"/>
      <c r="B190" s="53"/>
      <c r="C190" s="5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4"/>
      <c r="S190" s="44"/>
      <c r="T190" s="2"/>
    </row>
    <row r="191" spans="1:20" ht="19.5" customHeight="1">
      <c r="A191" s="134"/>
      <c r="B191" s="53"/>
      <c r="C191" s="5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4"/>
      <c r="Q191" s="44"/>
      <c r="R191" s="44"/>
      <c r="S191" s="44"/>
      <c r="T191" s="2"/>
    </row>
    <row r="192" spans="1:20" ht="19.5" customHeight="1">
      <c r="A192" s="135"/>
      <c r="B192" s="54"/>
      <c r="C192" s="57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4"/>
      <c r="Q192" s="44"/>
      <c r="R192" s="44"/>
      <c r="S192" s="44"/>
      <c r="T192" s="2"/>
    </row>
    <row r="194" spans="2:8">
      <c r="B194" s="124" t="s">
        <v>84</v>
      </c>
      <c r="D194" s="124"/>
      <c r="E194" s="124"/>
      <c r="F194" s="124" t="s">
        <v>107</v>
      </c>
      <c r="G194" s="124"/>
      <c r="H194" s="124"/>
    </row>
    <row r="195" spans="2:8">
      <c r="B195" s="124"/>
      <c r="D195" s="124"/>
      <c r="E195" s="124"/>
      <c r="F195" s="124"/>
      <c r="G195" s="124"/>
      <c r="H195" s="124"/>
    </row>
    <row r="196" spans="2:8">
      <c r="B196" s="125" t="s">
        <v>110</v>
      </c>
      <c r="D196" s="124"/>
      <c r="E196" s="124"/>
      <c r="F196" s="124" t="s">
        <v>108</v>
      </c>
      <c r="G196" s="124"/>
      <c r="H196" s="124"/>
    </row>
    <row r="197" spans="2:8">
      <c r="B197" s="125"/>
      <c r="D197" s="124"/>
      <c r="E197" s="124"/>
      <c r="F197" s="124"/>
      <c r="G197" s="124"/>
      <c r="H197" s="124"/>
    </row>
    <row r="198" spans="2:8">
      <c r="B198" s="42" t="s">
        <v>109</v>
      </c>
    </row>
  </sheetData>
  <mergeCells count="241">
    <mergeCell ref="B194:B195"/>
    <mergeCell ref="D194:E195"/>
    <mergeCell ref="F194:H195"/>
    <mergeCell ref="B196:B197"/>
    <mergeCell ref="D196:E197"/>
    <mergeCell ref="F196:H197"/>
    <mergeCell ref="A181:A184"/>
    <mergeCell ref="B181:B184"/>
    <mergeCell ref="C181:C184"/>
    <mergeCell ref="A185:A188"/>
    <mergeCell ref="B185:B188"/>
    <mergeCell ref="C185:C188"/>
    <mergeCell ref="A189:A192"/>
    <mergeCell ref="B189:B192"/>
    <mergeCell ref="C189:C192"/>
    <mergeCell ref="A169:A172"/>
    <mergeCell ref="B169:B172"/>
    <mergeCell ref="C169:C172"/>
    <mergeCell ref="A173:A176"/>
    <mergeCell ref="B173:B176"/>
    <mergeCell ref="C173:C176"/>
    <mergeCell ref="A177:A180"/>
    <mergeCell ref="B177:B180"/>
    <mergeCell ref="C177:C180"/>
    <mergeCell ref="A73:A76"/>
    <mergeCell ref="B73:B76"/>
    <mergeCell ref="C77:C80"/>
    <mergeCell ref="B77:B80"/>
    <mergeCell ref="A77:A80"/>
    <mergeCell ref="B89:B92"/>
    <mergeCell ref="A89:A92"/>
    <mergeCell ref="C89:C92"/>
    <mergeCell ref="B97:B100"/>
    <mergeCell ref="C85:C88"/>
    <mergeCell ref="P129:P132"/>
    <mergeCell ref="Q129:Q132"/>
    <mergeCell ref="R129:R132"/>
    <mergeCell ref="S129:S132"/>
    <mergeCell ref="B133:B136"/>
    <mergeCell ref="B137:B140"/>
    <mergeCell ref="Q69:Q72"/>
    <mergeCell ref="R69:R72"/>
    <mergeCell ref="R125:R128"/>
    <mergeCell ref="S125:S128"/>
    <mergeCell ref="B101:B104"/>
    <mergeCell ref="B105:B108"/>
    <mergeCell ref="Q81:Q84"/>
    <mergeCell ref="R81:R84"/>
    <mergeCell ref="S81:S84"/>
    <mergeCell ref="S69:S72"/>
    <mergeCell ref="C133:C136"/>
    <mergeCell ref="C137:C140"/>
    <mergeCell ref="C81:C84"/>
    <mergeCell ref="P81:P84"/>
    <mergeCell ref="B129:B132"/>
    <mergeCell ref="C129:C132"/>
    <mergeCell ref="C73:C76"/>
    <mergeCell ref="C117:C120"/>
    <mergeCell ref="Q45:Q48"/>
    <mergeCell ref="R45:R48"/>
    <mergeCell ref="S45:S48"/>
    <mergeCell ref="P49:P52"/>
    <mergeCell ref="Q49:Q52"/>
    <mergeCell ref="R49:R52"/>
    <mergeCell ref="S49:S52"/>
    <mergeCell ref="A125:A128"/>
    <mergeCell ref="B125:B128"/>
    <mergeCell ref="C125:C128"/>
    <mergeCell ref="P125:P128"/>
    <mergeCell ref="Q125:Q128"/>
    <mergeCell ref="C93:C96"/>
    <mergeCell ref="C97:C100"/>
    <mergeCell ref="C101:C104"/>
    <mergeCell ref="C105:C108"/>
    <mergeCell ref="A85:A88"/>
    <mergeCell ref="B85:B88"/>
    <mergeCell ref="P85:P88"/>
    <mergeCell ref="Q85:Q88"/>
    <mergeCell ref="R85:R88"/>
    <mergeCell ref="S85:S88"/>
    <mergeCell ref="B93:B96"/>
    <mergeCell ref="Q61:Q64"/>
    <mergeCell ref="C25:C28"/>
    <mergeCell ref="C21:C24"/>
    <mergeCell ref="Q41:Q44"/>
    <mergeCell ref="R41:R44"/>
    <mergeCell ref="S41:S44"/>
    <mergeCell ref="A29:A32"/>
    <mergeCell ref="B29:B32"/>
    <mergeCell ref="A33:A36"/>
    <mergeCell ref="B33:B36"/>
    <mergeCell ref="P33:P36"/>
    <mergeCell ref="C37:C40"/>
    <mergeCell ref="C33:C36"/>
    <mergeCell ref="C29:C32"/>
    <mergeCell ref="Q33:Q36"/>
    <mergeCell ref="R33:R36"/>
    <mergeCell ref="S33:S36"/>
    <mergeCell ref="A37:A40"/>
    <mergeCell ref="B37:B40"/>
    <mergeCell ref="P37:P40"/>
    <mergeCell ref="Q37:Q40"/>
    <mergeCell ref="R37:R40"/>
    <mergeCell ref="S37:S40"/>
    <mergeCell ref="Q25:Q28"/>
    <mergeCell ref="R25:R28"/>
    <mergeCell ref="R61:R64"/>
    <mergeCell ref="S61:S64"/>
    <mergeCell ref="B65:B68"/>
    <mergeCell ref="P65:P68"/>
    <mergeCell ref="Q65:Q68"/>
    <mergeCell ref="R65:R68"/>
    <mergeCell ref="S65:S68"/>
    <mergeCell ref="C65:C68"/>
    <mergeCell ref="C61:C64"/>
    <mergeCell ref="Q53:Q56"/>
    <mergeCell ref="R53:R56"/>
    <mergeCell ref="S53:S56"/>
    <mergeCell ref="B57:B60"/>
    <mergeCell ref="P57:P60"/>
    <mergeCell ref="Q57:Q60"/>
    <mergeCell ref="R57:R60"/>
    <mergeCell ref="S57:S60"/>
    <mergeCell ref="C57:C60"/>
    <mergeCell ref="C53:C56"/>
    <mergeCell ref="B53:B56"/>
    <mergeCell ref="C49:C52"/>
    <mergeCell ref="C45:C48"/>
    <mergeCell ref="C41:C44"/>
    <mergeCell ref="P41:P44"/>
    <mergeCell ref="P69:P72"/>
    <mergeCell ref="A53:A56"/>
    <mergeCell ref="B61:B64"/>
    <mergeCell ref="P61:P64"/>
    <mergeCell ref="A81:A84"/>
    <mergeCell ref="B81:B84"/>
    <mergeCell ref="P53:P56"/>
    <mergeCell ref="A69:A72"/>
    <mergeCell ref="B69:B72"/>
    <mergeCell ref="C69:C72"/>
    <mergeCell ref="A57:A60"/>
    <mergeCell ref="A61:A64"/>
    <mergeCell ref="A41:A44"/>
    <mergeCell ref="B41:B44"/>
    <mergeCell ref="A45:A48"/>
    <mergeCell ref="B45:B48"/>
    <mergeCell ref="A49:A52"/>
    <mergeCell ref="B49:B52"/>
    <mergeCell ref="A65:A68"/>
    <mergeCell ref="P45:P48"/>
    <mergeCell ref="S25:S28"/>
    <mergeCell ref="Q17:Q20"/>
    <mergeCell ref="Q29:Q32"/>
    <mergeCell ref="R29:R32"/>
    <mergeCell ref="S29:S32"/>
    <mergeCell ref="P29:P32"/>
    <mergeCell ref="S21:S24"/>
    <mergeCell ref="A1:S1"/>
    <mergeCell ref="A2:S2"/>
    <mergeCell ref="A3:S3"/>
    <mergeCell ref="A4:S4"/>
    <mergeCell ref="S6:S10"/>
    <mergeCell ref="D7:E9"/>
    <mergeCell ref="F7:M7"/>
    <mergeCell ref="F8:G9"/>
    <mergeCell ref="H8:I9"/>
    <mergeCell ref="N6:O9"/>
    <mergeCell ref="P6:P10"/>
    <mergeCell ref="Q6:Q10"/>
    <mergeCell ref="R6:R10"/>
    <mergeCell ref="A6:A10"/>
    <mergeCell ref="B6:B10"/>
    <mergeCell ref="J8:K9"/>
    <mergeCell ref="L8:M9"/>
    <mergeCell ref="C6:C10"/>
    <mergeCell ref="A25:A28"/>
    <mergeCell ref="B25:B28"/>
    <mergeCell ref="A21:A24"/>
    <mergeCell ref="B21:B24"/>
    <mergeCell ref="D6:M6"/>
    <mergeCell ref="R17:R20"/>
    <mergeCell ref="S17:S20"/>
    <mergeCell ref="P25:P28"/>
    <mergeCell ref="M12:M15"/>
    <mergeCell ref="N12:N15"/>
    <mergeCell ref="O12:O15"/>
    <mergeCell ref="P12:P15"/>
    <mergeCell ref="Q12:Q15"/>
    <mergeCell ref="R12:R15"/>
    <mergeCell ref="S12:S15"/>
    <mergeCell ref="G12:G15"/>
    <mergeCell ref="H12:H15"/>
    <mergeCell ref="I12:I15"/>
    <mergeCell ref="J12:J15"/>
    <mergeCell ref="K12:K15"/>
    <mergeCell ref="L12:L15"/>
    <mergeCell ref="P17:P20"/>
    <mergeCell ref="P21:P24"/>
    <mergeCell ref="Q21:Q24"/>
    <mergeCell ref="R21:R24"/>
    <mergeCell ref="A17:A20"/>
    <mergeCell ref="C17:C20"/>
    <mergeCell ref="C12:C15"/>
    <mergeCell ref="A12:A15"/>
    <mergeCell ref="B12:B15"/>
    <mergeCell ref="B17:B20"/>
    <mergeCell ref="D12:D15"/>
    <mergeCell ref="E12:E15"/>
    <mergeCell ref="F12:F15"/>
    <mergeCell ref="P161:P164"/>
    <mergeCell ref="Q161:Q164"/>
    <mergeCell ref="R161:R164"/>
    <mergeCell ref="S161:S164"/>
    <mergeCell ref="B157:B160"/>
    <mergeCell ref="C157:C160"/>
    <mergeCell ref="A153:A156"/>
    <mergeCell ref="B153:B156"/>
    <mergeCell ref="C153:C156"/>
    <mergeCell ref="P153:P156"/>
    <mergeCell ref="Q153:Q156"/>
    <mergeCell ref="R153:R156"/>
    <mergeCell ref="S153:S156"/>
    <mergeCell ref="B165:B168"/>
    <mergeCell ref="C165:C168"/>
    <mergeCell ref="C109:C112"/>
    <mergeCell ref="B109:B112"/>
    <mergeCell ref="C113:C116"/>
    <mergeCell ref="B113:B116"/>
    <mergeCell ref="B141:B144"/>
    <mergeCell ref="C141:C144"/>
    <mergeCell ref="A161:A164"/>
    <mergeCell ref="B161:B164"/>
    <mergeCell ref="C161:C164"/>
    <mergeCell ref="B149:B152"/>
    <mergeCell ref="B145:B148"/>
    <mergeCell ref="C145:C148"/>
    <mergeCell ref="C149:C152"/>
    <mergeCell ref="A129:A132"/>
    <mergeCell ref="C121:C124"/>
    <mergeCell ref="B117:B120"/>
    <mergeCell ref="B121:B124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2019-07-09T13:24:40Z</dcterms:modified>
</cp:coreProperties>
</file>