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tabRatio="641" activeTab="2"/>
  </bookViews>
  <sheets>
    <sheet name="Прил 1" sheetId="1" r:id="rId1"/>
    <sheet name="Прил2" sheetId="2" r:id="rId2"/>
    <sheet name="прил 6" sheetId="3" r:id="rId3"/>
    <sheet name="прил 7" sheetId="4" r:id="rId4"/>
    <sheet name="прил 8" sheetId="5" r:id="rId5"/>
  </sheets>
  <definedNames>
    <definedName name="_xlnm.Print_Area" localSheetId="0">'Прил 1'!$A$6:$F$48</definedName>
    <definedName name="_xlnm.Print_Area" localSheetId="2">'прил 6'!$A$1:$I$93</definedName>
    <definedName name="_xlnm.Print_Area" localSheetId="3">'прил 7'!$A$6:$H$92</definedName>
    <definedName name="_xlnm.Print_Area" localSheetId="1">'Прил2'!$A$1:$E$88</definedName>
  </definedNames>
  <calcPr fullCalcOnLoad="1"/>
</workbook>
</file>

<file path=xl/sharedStrings.xml><?xml version="1.0" encoding="utf-8"?>
<sst xmlns="http://schemas.openxmlformats.org/spreadsheetml/2006/main" count="1023" uniqueCount="437">
  <si>
    <t xml:space="preserve">Бюджетные кредиты от других бюджетов бюджетной системы Российской Федерации </t>
  </si>
  <si>
    <t>Получение бюджетных кредитов от других бюджетов бюджетной системы Российской Федерации в валюте Россий-ской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</si>
  <si>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</si>
  <si>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</si>
  <si>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</si>
  <si>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 xml:space="preserve"> 01 03 00 00 00 0000 000</t>
  </si>
  <si>
    <t xml:space="preserve"> 01 03 01 00 00 0000 000</t>
  </si>
  <si>
    <t xml:space="preserve"> 01 03 01 00 00 0000 700</t>
  </si>
  <si>
    <t xml:space="preserve"> 01 03 01 00 10 0000 710</t>
  </si>
  <si>
    <t xml:space="preserve"> 01 03 01 00 00 0000 800</t>
  </si>
  <si>
    <t xml:space="preserve"> 01 05 00 00 00 0000 000</t>
  </si>
  <si>
    <t xml:space="preserve"> 01 05 00 00 00 0000 500</t>
  </si>
  <si>
    <t xml:space="preserve"> 01 05 02 00 00 0000 500</t>
  </si>
  <si>
    <t xml:space="preserve"> 01 05 02 01 10 0000 510</t>
  </si>
  <si>
    <t xml:space="preserve"> 01 05 00 00 00 0000 600</t>
  </si>
  <si>
    <t xml:space="preserve"> 01 05 02 00 00 0000 600</t>
  </si>
  <si>
    <t xml:space="preserve"> 01 05 02 01 10 0000 610</t>
  </si>
  <si>
    <t xml:space="preserve"> 01 00 00 00 00 0000 000</t>
  </si>
  <si>
    <t xml:space="preserve"> 01 03 01 00 10 0000 810</t>
  </si>
  <si>
    <t>Прочие межбюджетные трансферты, передаваемые бюджетам сельских поселений</t>
  </si>
  <si>
    <t>Подгоренского муниципального района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</si>
  <si>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</si>
  <si>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Увеличение прочих остатков денежных средств бюджетов сельских поселений</t>
  </si>
  <si>
    <t>Функционирование Правительства Российской Федерации, высших исполнительных органов государственной власти  Российской Федерации, местных администраций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</si>
  <si>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</si>
  <si>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2019 год</t>
  </si>
  <si>
    <t xml:space="preserve">   01 0 00 00000</t>
  </si>
  <si>
    <t xml:space="preserve">   01 5 00 00000</t>
  </si>
  <si>
    <t xml:space="preserve">   01 5 01 00000</t>
  </si>
  <si>
    <t xml:space="preserve">   01 5 02 00000</t>
  </si>
  <si>
    <t xml:space="preserve">   01 4 00 00000</t>
  </si>
  <si>
    <t xml:space="preserve">   01 2 00 00000</t>
  </si>
  <si>
    <t xml:space="preserve">   01 4 03 00000</t>
  </si>
  <si>
    <t xml:space="preserve">   01 1 00  00000</t>
  </si>
  <si>
    <t xml:space="preserve">   01 1 01 00000</t>
  </si>
  <si>
    <t xml:space="preserve">   01 1 05 00000</t>
  </si>
  <si>
    <t xml:space="preserve">   01 4 01 00000</t>
  </si>
  <si>
    <t xml:space="preserve">   01 3 01 00000</t>
  </si>
  <si>
    <t xml:space="preserve">   01 3 00 00000</t>
  </si>
  <si>
    <t xml:space="preserve">   01 2 02 00000</t>
  </si>
  <si>
    <t xml:space="preserve">   01 1 03 00000</t>
  </si>
  <si>
    <t xml:space="preserve">   01 1 04 00000</t>
  </si>
  <si>
    <t>01 0 00 00000</t>
  </si>
  <si>
    <t>01 1 00 00000</t>
  </si>
  <si>
    <t>01 1 01 00000</t>
  </si>
  <si>
    <t>01 1 02 00000</t>
  </si>
  <si>
    <t xml:space="preserve">01 1 03 90030 </t>
  </si>
  <si>
    <t>01 1 03 00000</t>
  </si>
  <si>
    <t>01 1 04 00000</t>
  </si>
  <si>
    <t>01 1 05 00000</t>
  </si>
  <si>
    <t xml:space="preserve">01 2 00 00000 </t>
  </si>
  <si>
    <t>01 2 01 00000</t>
  </si>
  <si>
    <t>01 4 00 00000</t>
  </si>
  <si>
    <t>01 4 03 00000</t>
  </si>
  <si>
    <t>01 5 01 00000</t>
  </si>
  <si>
    <t>01 5 02 00000</t>
  </si>
  <si>
    <t>01 3 00 00000</t>
  </si>
  <si>
    <t>01 3 01 00000</t>
  </si>
  <si>
    <t>Основное мероприятие "Организация содействия занятости населения"</t>
  </si>
  <si>
    <t>Мероприятия направленные на организацию общественных работ (софинансирование) (Закупка товаров, работ и услуг для обеспечения государственных (муниципальных) нужд))</t>
  </si>
  <si>
    <t>Основное мероприятие "Мероприятия  в облати градостроительной деятельности" Воронежской области"</t>
  </si>
  <si>
    <t>Мероприятия по развитию  градостроительной деятельности (Закупка товаров, работ и услуг для обеспечения государственных (муниципальных) нужд))</t>
  </si>
  <si>
    <t>01 2 02 00000</t>
  </si>
  <si>
    <t>01 2 03 00000</t>
  </si>
  <si>
    <t>01 2 03  90850</t>
  </si>
  <si>
    <t>01 4 01 00000</t>
  </si>
  <si>
    <t>01 5 00 00000</t>
  </si>
  <si>
    <t xml:space="preserve">   01 2 03 00000</t>
  </si>
  <si>
    <t xml:space="preserve"> 01 2 03 90850</t>
  </si>
  <si>
    <t xml:space="preserve">ИСТОЧНИКИ          </t>
  </si>
  <si>
    <t>N п/п</t>
  </si>
  <si>
    <t>Наименование</t>
  </si>
  <si>
    <t>Код классификации</t>
  </si>
  <si>
    <t>ИСТОЧНИКИ ВНУТРЕННЕГО ФИНАНСИРОВАНИЯ ДЕФИЦИТОВ БЮДЖЕТОВ</t>
  </si>
  <si>
    <t>Кредиты кредитных организаций в валюте Россиской Федерации</t>
  </si>
  <si>
    <t>000 01 02 00 00 00 0000 000</t>
  </si>
  <si>
    <t>Получение кредитов по кредитных организаций в валюте Российской Федерации</t>
  </si>
  <si>
    <t>000 01 02 00 00 00 0000 700</t>
  </si>
  <si>
    <t>Кредиты, полученные в валюте Российской Федерации от кредитных организаций бюджетами муниципальных районов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</si>
  <si>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</si>
  <si>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</si>
  <si>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</si>
  <si>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</si>
  <si>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</si>
  <si>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 в валюте Российской Федерации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</si>
  <si>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</si>
  <si>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</si>
  <si>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</si>
  <si>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</si>
  <si>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000 1 05 03010 01 0000 110</t>
  </si>
  <si>
    <t>000 1 05 03020 01 0000 110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</si>
  <si>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</si>
  <si>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</si>
  <si>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Бюджетные   кредиты, полученные от других бюджетов бюджетной системы Российской Федерации бюджетами муниципальных районов</t>
  </si>
  <si>
    <t>000 01 03 00 00 05 0000 710</t>
  </si>
  <si>
    <t>Увеличение остатков средств бюджетов</t>
  </si>
  <si>
    <t>Уменьшение остатков средств бюджетов</t>
  </si>
  <si>
    <t>Заместитель председателя Совета народных депутатов</t>
  </si>
  <si>
    <t>А.А. Леонов</t>
  </si>
  <si>
    <t>Увеличение прочих остатков средств бюджетов</t>
  </si>
  <si>
    <t>Уменьшение прочих остатков средств бюджетов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</si>
  <si>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</si>
  <si>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Уменьшение прочих остатков денежных средств бюджетов сельских поселений</t>
  </si>
  <si>
    <t>1 08 04020 01 4000 110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</si>
  <si>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</si>
  <si>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(перерасчеты, недоимка и задолженность по соответствующему платежу, в том числе по отмененному)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</si>
  <si>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</si>
  <si>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Наименование показателя</t>
  </si>
  <si>
    <t>000 8 50 00000 00 0000 000</t>
  </si>
  <si>
    <t>ВСЕГО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</si>
  <si>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</si>
  <si>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</si>
  <si>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</si>
  <si>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</si>
  <si>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</si>
  <si>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</si>
  <si>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</si>
  <si>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</si>
  <si>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</si>
  <si>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</si>
  <si>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</si>
  <si>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</si>
  <si>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</si>
  <si>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</si>
  <si>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000 1 05 00000 00 0000 000</t>
  </si>
  <si>
    <t>НАЛОГИ НА СОВОКУПНЫЙ ДОХОД</t>
  </si>
  <si>
    <t>000 1 05 03000 00 0000 110</t>
  </si>
  <si>
    <t>000 1 13 02990 00 0000 130</t>
  </si>
  <si>
    <t>Прочие доходы от компенсации затрат государства</t>
  </si>
  <si>
    <t>Дотации на выравнивание бюджетной обеспеченности</t>
  </si>
  <si>
    <t>Дотации бюджетам бюджетной системы Российской Федерации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</si>
  <si>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</si>
  <si>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000 1 16 00000 00 0000 000</t>
  </si>
  <si>
    <t>Единый сельскохозяйственный налог</t>
  </si>
  <si>
    <t>000 1 06 06033 10 0000 110</t>
  </si>
  <si>
    <t>000 1 06 06030 00 0000 110</t>
  </si>
  <si>
    <t>Прочие субсидии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</si>
  <si>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</si>
  <si>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</si>
  <si>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Дотации бюджетам на поддержку мер по обеспечению сбалансированности бюджетов</t>
  </si>
  <si>
    <t>ГОСУДАРСТВЕННАЯ ПОШЛИНА</t>
  </si>
  <si>
    <t>000 2 00 00000 00 0000 000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</si>
  <si>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</si>
  <si>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Земельный налог с организаций, обладающих земельным участком, расположенным в границах сельских  поселений</t>
  </si>
  <si>
    <t>000 1 08 04000 01 0000 110</t>
  </si>
  <si>
    <t>Земельный налог с организаций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</si>
  <si>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</si>
  <si>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Субвенции бюджетам на осуществление первичного воинского учета на территориях, где отсутствуют военные комиссариаты</t>
  </si>
  <si>
    <t>000 1 13 02000 00 0000 130</t>
  </si>
  <si>
    <t>Субвенции бюджетам бюджетной системы Российской Федерации</t>
  </si>
  <si>
    <t>000 1 11 05030 00 0000 120</t>
  </si>
  <si>
    <t>Налог на имущество физических лиц</t>
  </si>
  <si>
    <t>000 1 16 90050 10 0000 140</t>
  </si>
  <si>
    <t>000 1 06 00000 00 0000 000</t>
  </si>
  <si>
    <t>000 1 11 05020 00 0000 120</t>
  </si>
  <si>
    <t>000 1 11 00000 00 0000 000</t>
  </si>
  <si>
    <t>ДОХОДЫ ОТ ОКАЗАНИЯ ПЛАТНЫХ УСЛУГ (РАБОТ) И КОМПЕНСАЦИИ ЗАТРАТ ГОСУДАРСТВА</t>
  </si>
  <si>
    <t>Прочие доходы от оказания платных услуг (работ)</t>
  </si>
  <si>
    <t>БЕЗВОЗМЕЗДНЫЕ ПОСТУПЛЕНИЯ</t>
  </si>
  <si>
    <t>ШТРАФЫ, САНКЦИИ, ВОЗМЕЩЕНИЕ УЩЕРБА</t>
  </si>
  <si>
    <t>000 1 11 05013 13 0000 120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</si>
  <si>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</si>
  <si>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</si>
  <si>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</si>
  <si>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Земельный налог с физических лиц</t>
  </si>
  <si>
    <t>000 1 11 05025 13 0000 120</t>
  </si>
  <si>
    <t>000 1 11 05010 00 0000 120</t>
  </si>
  <si>
    <t>Доходы от оказания платных услуг (работ)</t>
  </si>
  <si>
    <t>000 1 08 04020 01 0000 110</t>
  </si>
  <si>
    <t>000 1 13 00000 00 0000 000</t>
  </si>
  <si>
    <t>000 1 06 01030 10 0000 110</t>
  </si>
  <si>
    <t>000 1 06 06043 10 0000 110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</si>
  <si>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</si>
  <si>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000 1 06 06040 00 0000 110</t>
  </si>
  <si>
    <t>Единый сельскохозяйственный налог (за налоговые периоды, истекшие до 1 января 2011 года)</t>
  </si>
  <si>
    <t>000 1 08 00000 00 0000 000</t>
  </si>
  <si>
    <t>БЕЗВОЗМЕЗДНЫЕ ПОСТУПЛЕНИЯ ОТ ДРУГИХ БЮДЖЕТОВ БЮДЖЕТНОЙ СИСТЕМЫ РОССИЙСКОЙ ФЕДЕРАЦИИ</t>
  </si>
  <si>
    <t>Прочие поступления от денежных взысканий (штрафов) и иных сумм в возмещение ущерба</t>
  </si>
  <si>
    <t>ДОХОДЫ ОТ ИСПОЛЬЗОВАНИЯ ИМУЩЕСТВА, НАХОДЯЩЕГОСЯ В ГОСУДАРСТВЕННОЙ И МУНИЦИПАЛЬНОЙ СОБСТВЕННОСТИ</t>
  </si>
  <si>
    <t>000 1 06 06000 00 0000 110</t>
  </si>
  <si>
    <t>НАЛОГИ НА ИМУЩЕСТВО</t>
  </si>
  <si>
    <t>000 1 13 01000 00 0000 130</t>
  </si>
  <si>
    <t>000 1 11 05035 13 0000 120</t>
  </si>
  <si>
    <t>000 1 11 05035 10 0000 120</t>
  </si>
  <si>
    <t>000 2 02 00000 00 0000 000</t>
  </si>
  <si>
    <t>000 1 11 05000 00 0000 120</t>
  </si>
  <si>
    <t>000 1 16 90000 00 0000 140</t>
  </si>
  <si>
    <t>000 1 13 01990 00 0000 130</t>
  </si>
  <si>
    <t>Субсидии бюджетам бюджетной системы  Российской Федерации (межбюджетные субсидии)</t>
  </si>
  <si>
    <t>Земельный налог</t>
  </si>
  <si>
    <t>Доходы от компенсации затрат государства</t>
  </si>
  <si>
    <t>000 1 06 01000 02 0000 110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</si>
  <si>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</si>
  <si>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</si>
  <si>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</si>
  <si>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</si>
  <si>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</si>
  <si>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000 1 11 09045 10 0000 120</t>
  </si>
  <si>
    <t xml:space="preserve">                                                                        Приложение № 2</t>
  </si>
  <si>
    <t>01</t>
  </si>
  <si>
    <t>02</t>
  </si>
  <si>
    <t>03</t>
  </si>
  <si>
    <t>04</t>
  </si>
  <si>
    <t>05</t>
  </si>
  <si>
    <t>08</t>
  </si>
  <si>
    <t>НАИМЕНОВАНИЕ</t>
  </si>
  <si>
    <t>100</t>
  </si>
  <si>
    <t>200</t>
  </si>
  <si>
    <t>300</t>
  </si>
  <si>
    <t>800</t>
  </si>
  <si>
    <t>Рз</t>
  </si>
  <si>
    <t>ПР</t>
  </si>
  <si>
    <t>ЦСР</t>
  </si>
  <si>
    <t>ВР</t>
  </si>
  <si>
    <t>10</t>
  </si>
  <si>
    <t>09</t>
  </si>
  <si>
    <t>ИТОГО РАСХОДОВ</t>
  </si>
  <si>
    <t>Подпрограмма "Вопросы в области национальной экономики"</t>
  </si>
  <si>
    <t>к решению Совета народных депутатов</t>
  </si>
  <si>
    <t>01 1 01 90010</t>
  </si>
  <si>
    <t>01 1 02 90020</t>
  </si>
  <si>
    <t xml:space="preserve">01 1 04  90040 </t>
  </si>
  <si>
    <t>01 1 05 90050</t>
  </si>
  <si>
    <t>01 2 01  91290</t>
  </si>
  <si>
    <t>Мероприятия по развитию сети автомобильных дорог общего пользования (Закупка товаров, работ и услуг,для государственных нужд))</t>
  </si>
  <si>
    <t>01 3 01 91430</t>
  </si>
  <si>
    <t>01 4 01 00590</t>
  </si>
  <si>
    <t>01 4 03 51180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</si>
  <si>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</si>
  <si>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01 5 01 92020</t>
  </si>
  <si>
    <t>Расходы на обеспечение функций муниципальных органов  (Расходы на 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</si>
  <si>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01 5 02 92010</t>
  </si>
  <si>
    <t xml:space="preserve">01 5 02 92010 </t>
  </si>
  <si>
    <t>Доплаты к пенсиям муниципальных служащих (Социальное обеспечение и иные выплаты населению)</t>
  </si>
  <si>
    <t>01 5 03 90470</t>
  </si>
  <si>
    <t>Основное мероприятие "Организация уличного освещения в поселении"</t>
  </si>
  <si>
    <t>Основное мероприятие "Организация содержания автомобильных дорог и инженерных сооружений на них"</t>
  </si>
  <si>
    <t>Основное мероприятие "Организация и содержание мест захоронения"</t>
  </si>
  <si>
    <t>Основное мероприятие "Организация прочих мероприятий по благоустройству территории поселения"</t>
  </si>
  <si>
    <t>Основное мероприятие "Организация дорожного хозяйства (дорожных фондов поселения)</t>
  </si>
  <si>
    <t>Расходы на обеспечение функций муниципальных органов (Иные бюджетные ассигнования)</t>
  </si>
  <si>
    <t xml:space="preserve">НАИМЕНОВАНИЕ </t>
  </si>
  <si>
    <t>РЗ</t>
  </si>
  <si>
    <t>РАСХОДЫ БЮДЖЕТА,  ВСЕГО</t>
  </si>
  <si>
    <t xml:space="preserve"> 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</si>
  <si>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</si>
  <si>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</si>
  <si>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 на  обеспечение деятельности главы сельского поселения (Закупка товаров, работ и услуг для обеспечения государственных (муниципальных) нужд)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</si>
  <si>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</si>
  <si>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</si>
  <si>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</si>
  <si>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 xml:space="preserve"> 01 3 01 91430</t>
  </si>
  <si>
    <t>Национальная экономика</t>
  </si>
  <si>
    <t>Дорожное хозяйство (дорожные фонды)</t>
  </si>
  <si>
    <t>Подпрограмма «Вопросы в области национальной экономики»</t>
  </si>
  <si>
    <t>Другие вопросы в области национальной экономики</t>
  </si>
  <si>
    <t>12</t>
  </si>
  <si>
    <t xml:space="preserve">Основное мероприятие «Организация содействия занятости населения» </t>
  </si>
  <si>
    <t>Мероприятия, направленные на организацию общественных работ (софинансирование)  (Закупка товаров, работ и услуг для обеспечения государственных (муниципальных) нужд))</t>
  </si>
  <si>
    <t>Жилищно-коммунальное хозяйство</t>
  </si>
  <si>
    <t>Благоустройство</t>
  </si>
  <si>
    <t>Основное мероприятие «Организация уличного освещения в поселении»</t>
  </si>
  <si>
    <t xml:space="preserve"> 01 1 01 90010</t>
  </si>
  <si>
    <t>Основное мероприятие «Организация озеленения в поселениях»</t>
  </si>
  <si>
    <t>Мероприятия в области  озеленения в поселении (Закупка товаров, работ и услуг для обеспечения государственных (муниципальных) нужд))</t>
  </si>
  <si>
    <t xml:space="preserve"> 01 1 03 90030</t>
  </si>
  <si>
    <t>Основное мероприятие «Организация и содержание мест захоронения»</t>
  </si>
  <si>
    <t xml:space="preserve"> 01 1 04 90040</t>
  </si>
  <si>
    <t>Культура, кинематография</t>
  </si>
  <si>
    <t>Культура</t>
  </si>
  <si>
    <t>Социальная политика</t>
  </si>
  <si>
    <t xml:space="preserve">Пенсионное обеспечение </t>
  </si>
  <si>
    <t>01 5 03 00000</t>
  </si>
  <si>
    <t>РАСПРЕДЕЛЕНИЕ БЮДЖЕТНЫХ АССИГНОВАНИЙ</t>
  </si>
  <si>
    <t>ПО РАЗДЕЛАМ , ПОДРАЗДЕЛАМ, ЦЕЛЕВЫМ СТАТЬЯМ (МУНИЦИПАЛЬНОЙ ПРОГРАММЫ</t>
  </si>
  <si>
    <t xml:space="preserve">          к решению Совета народных депутатов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</si>
  <si>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</si>
  <si>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</si>
  <si>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</si>
  <si>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</si>
  <si>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</si>
  <si>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</si>
  <si>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</si>
  <si>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Расходы на обеспечение деятельности (оказание услуг) государственных (муниципальных) учреждений (Закупка товаров, работ и услуг для обеспечения государственных (муниципальных) нужд)</t>
  </si>
  <si>
    <t>Мероприятия в области организации уличного освещения (Закупка товаров, работ и услуг для обеспечения государственных (муниципальных) нужд)</t>
  </si>
  <si>
    <t>Мероприятия в области организации содержания автомобильных дорог и инженерных сооружений на них (Закупка товаров, работ и услуг для обеспечения государственных (муниципальных) нужд)</t>
  </si>
  <si>
    <t>Мероприятия в сфере защиты населения от чрезвычайных ситуаций и пожаров  (Закупка товаров, работ и услуг для обеспечения государственных (муниципальных) нужд)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</si>
  <si>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</si>
  <si>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Расходы на обеспечение функций муниципальных органов (Закупка товаров, работ и услуг для обеспечения государственных (муниципальных) нужд)</t>
  </si>
  <si>
    <t>Мероприятия в области организации и содержания мест захоронения в поселении (Закупка товаров, работ и услуг для обеспечения государственных (муниципальных) нужд)</t>
  </si>
  <si>
    <t>Мероприятия в области организации прочих мероприятий по благоустройству территории поселения (Закупка товаров, работ и услуг для обеспечения государственных (муниципальных) нужд)</t>
  </si>
  <si>
    <t xml:space="preserve"> 01 0 00 00000</t>
  </si>
  <si>
    <t xml:space="preserve">01 5 00 00000 </t>
  </si>
  <si>
    <t xml:space="preserve">01 5 02 00000 </t>
  </si>
  <si>
    <t xml:space="preserve"> 01 5 00 00000</t>
  </si>
  <si>
    <t xml:space="preserve"> 01 1 04 00000</t>
  </si>
  <si>
    <t>01 1 04 90040</t>
  </si>
  <si>
    <t xml:space="preserve"> 01 1 05 00000</t>
  </si>
  <si>
    <t xml:space="preserve"> 01 4 00 00000 </t>
  </si>
  <si>
    <t xml:space="preserve"> 01 4 01 00000</t>
  </si>
  <si>
    <t>Основное мероприятие «Организация содержания автомобильных дорог и инженерных сооружений на них»</t>
  </si>
  <si>
    <t>Мероприятия в области организации уличного освещения  (Закупка товаров, работ и услуг для государственных (муниципальных) нужд)</t>
  </si>
  <si>
    <t>Мероприятия в области  организации содержания автомобильных дорог и инженерных сооружений на них  (Закупка товаров, работ и услуг для государственных (муниципальных) нужд)</t>
  </si>
  <si>
    <t>Мероприятия в области организации и содержания мест захоронения (Закупка товаров, работ и услуг для государственных (муниципальных) нужд)</t>
  </si>
  <si>
    <t>Мероприятия в области организации прочих мероприятий по благоустройству территории поселения (Закупка товаров, работ и услуг для государственных (муниципальных) нужд)</t>
  </si>
  <si>
    <t>Расходы на обеспечение функций муниципальных органов (Закупка товаров, работ и услуг для государственных (муниципальных нужд)</t>
  </si>
  <si>
    <t>Защита населения и территории от чрезвычайных ситуаций природного и техногенного характера, гражданская оборона</t>
  </si>
  <si>
    <t>Расходы на обеспечение функций муниципальных органов (Расходы на 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</si>
  <si>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учетана территориях , где отсутствуют военные комиссариаты (Расходы на 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</si>
  <si>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территториях, где отсутствуют военные комиссариаты (Расходы на 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</si>
  <si>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государственных (муниципальных) учреждений (Расходы на 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</si>
  <si>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государственных (муниципальных) учреждений (Расходы на выплату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</si>
  <si>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(Расходы на 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</si>
  <si>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2020 год</t>
  </si>
  <si>
    <t>Иные межбюджетные трансферты</t>
  </si>
  <si>
    <t>Межбюджетные трансферты,передаваемые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</si>
  <si>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</si>
  <si>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Приложение № 7</t>
  </si>
  <si>
    <t>Функционирование высшего должностного лица субъекта Российской Федерации и муниципального образования</t>
  </si>
  <si>
    <t>Основное мероприятие «Осуществление части полномочий,передаваемых из бюджета муниципального района по капитальному ремонту,ремонту и содержанию автомобильных дорог общего пользования местного значения и искусственных сооружений на них»</t>
  </si>
  <si>
    <t>Подпрограмма «Финансовое обеспечение передаваемых и переданных полномочий»</t>
  </si>
  <si>
    <t>Мероприятия  по развитию сети автомобильных дорог общего пользования  (Закупка товаров, работ и услуг для обеспечения государственных (муниципальных) нужд)</t>
  </si>
  <si>
    <t>Основное мероприятие «Организация прочих мероприятий по благоустройству территории поселения»</t>
  </si>
  <si>
    <t>Подпрограмма «Финансовое обеспечение передаваемых и переданных полномочий"</t>
  </si>
  <si>
    <t xml:space="preserve">   01 4 05 00000</t>
  </si>
  <si>
    <t xml:space="preserve"> 01 4 05 91290</t>
  </si>
  <si>
    <t>Подпрограмма "Финансовое обеспечение передаваемых и переданных полномочий"</t>
  </si>
  <si>
    <t>Основное мероприяти "Осуществление части полномочий, передаваемых из бюджета муниципального района по капитальному ремонту, ремонту и содержанию автомобильных дорог общего пользования местного значения и искусственных сооружений на них"</t>
  </si>
  <si>
    <t>01 4 05 00000</t>
  </si>
  <si>
    <t>Мероприятия по развитию сети автомобильных дорог общего пользования (Закупка товаров, работ и услуг,для государственных нужд)</t>
  </si>
  <si>
    <t>01 4 05 91290</t>
  </si>
  <si>
    <t>Основное мероприятие «Осуществление части полномочий,передаваемых из бюджета муниципального района по капитальному ремонту, ремонту и содержанию автомобильных дорог общего пользования местного значения и искусственных сооружений на них»</t>
  </si>
  <si>
    <t>Мероприятия в сфере защиты населения от чрезвычайных ситуаций  и пожаров  (Закупка товаров, работ и услуг,для государственных (муниципальных) нужд)</t>
  </si>
  <si>
    <t xml:space="preserve">Приложение № 1 </t>
  </si>
  <si>
    <t>НА  2019 ГОД И ПЛАНОВЫЙ ПЕРИОД 2020 и 2021 ГОДОВ</t>
  </si>
  <si>
    <t>Приложение № 6</t>
  </si>
  <si>
    <t>2021 год</t>
  </si>
  <si>
    <t>КЛАССИФИКАЦИИ РАСХОДОВ МЕСТНОГО БЮДЖЕТА НА  2019 ГОД И ПЛАНОВЫЙ ПЕРИОД 2020 и 2021 ГОДОВ</t>
  </si>
  <si>
    <t xml:space="preserve">Приложение № 8 </t>
  </si>
  <si>
    <t>Сумма (тыс. рублей)</t>
  </si>
  <si>
    <t>Расходы на обеспечение деятельности (оказание услуг) государственных (муниципальных) учреждений (Закупка товаров, работ и услуг для государственных (муниципальных) нужд)</t>
  </si>
  <si>
    <t xml:space="preserve"> Юдинского сельского поселения</t>
  </si>
  <si>
    <t xml:space="preserve">  ВНУТРЕННЕГО ФИНАНСИРОВАНИЯ ДЕФИЦИТА  БЮДЖЕТА ЮДИНСКОГО СЕЛЬСКОГО ПОСЕЛЕНИЯ</t>
  </si>
  <si>
    <t xml:space="preserve">                                                   Юдинского сельского поселения</t>
  </si>
  <si>
    <t>ПОСТУПЛЕНИЕ ДОХОДОВ БЮДЖЕТА  ЮДИНСКОГО СЕЛЬСКОГО ПОСЕЛЕНИЯ
ПО КОДАМ ВИДОВ ДОХОДОВ, ПОДВИДОВ ДОХОДОВ 
НА  2019 ГОД И ПЛАНОВЫЙ ПЕРИОД 2020 и 2021 ГОДОВ</t>
  </si>
  <si>
    <t>000 2 02 40014 10 0000 150</t>
  </si>
  <si>
    <t>000 2 02 40014 00 0000 150</t>
  </si>
  <si>
    <t>000 2 02 40000 00 0000 150</t>
  </si>
  <si>
    <t>000 2 02 35118 10 0000 150</t>
  </si>
  <si>
    <t>000 2 02 35118 00 0000 150</t>
  </si>
  <si>
    <t>000 2 02 30000 00 0000 150</t>
  </si>
  <si>
    <t>000 2 02 29999 10 0000 150</t>
  </si>
  <si>
    <t>000 2 02 29999 00 0000 150</t>
  </si>
  <si>
    <t>000 2 02 20000 00 0000 150</t>
  </si>
  <si>
    <t>000 2 02 15002 10 0000 150</t>
  </si>
  <si>
    <t>000 2 02 15002 00 0000 150</t>
  </si>
  <si>
    <t>000 2 02 15001 10 0000 150</t>
  </si>
  <si>
    <t>000 2 02 15001 00 0000 150</t>
  </si>
  <si>
    <t>000 2 02 10000 00 0000 150</t>
  </si>
  <si>
    <t>сельского поселения</t>
  </si>
  <si>
    <t>ВЕДОМСТВЕННАЯ СТРУКТУРА РАСХОДОВ БЮДЖЕТА  ЮДИНСКОГО СЕЛЬСКОГО ПОСЕЛЕНИЯ НА  2019 ГОД И ПЛАНОВЫЙ ПЕРИОД 2020 и 2021 ГОДОВ</t>
  </si>
  <si>
    <t>Муниципальная программа "Организация деятельности администрации  Юдинского сельского поселения Подгоренского муниципального района Воронежской области"</t>
  </si>
  <si>
    <t>Подпрограмма "Обеспечение деятельности администрации  Юдинского сельского поселения Подгоренского муниципального района Воронежской области"</t>
  </si>
  <si>
    <t>Основное мероприятие «Финансовое обеспечение деятельности главы  администрации  Юдинского сельского поселения»</t>
  </si>
  <si>
    <t>Расходы на  обеспечение деятельности главы администрации Юдинского сельского поселения (Расходы на 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</si>
  <si>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«Финансовое обеспечение деятельности администрации  Юдинского сельского поселения»</t>
  </si>
  <si>
    <t xml:space="preserve">Основное мероприятие «Исполнение полномочий по мобилизационной и вневойсковой подготовке  Юдинского сельского поселения» </t>
  </si>
  <si>
    <t>Подпрограмма «Защита населения и территории  Юдинского сельского поселения от чрезвычайных ситуаций, обеспечение пожарной безопасности и безопасности людей на водных объектах»</t>
  </si>
  <si>
    <t>Основное мероприятие «Обеспечение защиты населения и территории  Юдинского сельского поселения от чрезвычайных ситуаций природного и техногенного характера, осуществление гражданской обороны»</t>
  </si>
  <si>
    <t>Основное мероприятие «Финансовое обеспечение полномочий по культуре, кинематографии  Юдинского сельского поселения »</t>
  </si>
  <si>
    <t>Основное мероприятие «Финансовое обеспечение выполнения других обязательств   Юдинского сельского поселения»</t>
  </si>
  <si>
    <t xml:space="preserve">АДМИНИСТРАЦИЯ  ЮДИНСКОГО СЕЛЬСКОГО ПОСЕЛЕНИЯ ПОДГОРЕНСКОГО МУНИЦИПАЛЬНОГО РАЙОНА ВОРОНЕЖСКОЙ ОБЛАСТИ </t>
  </si>
  <si>
    <t>Основное мероприятие «Мероприятия по устройству тротуаров"</t>
  </si>
  <si>
    <t>01 1 06 00000</t>
  </si>
  <si>
    <t>01 1 06 S8110</t>
  </si>
  <si>
    <t>Субсидия на благоустройство территорий муниципальных  образований на территории Юдинского сельского поселения (Закупка товаров, работ и услуг для обеспечения государственных (муниципальных) нужд)</t>
  </si>
  <si>
    <t>Расходы на  обеспечение деятельности главы администрации  Юдинского сельского поселения (Расходы на 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</si>
  <si>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«Финансовое обеспечение полномочий по культуре, кинематографии  Юдинского сельского поселения»</t>
  </si>
  <si>
    <t xml:space="preserve"> ЮДИНСКОГО СЕЛЬСКОГО ПОСЕЛЕНИЯ), ГРУППАМ ВИДОВ РАСХОДОВ </t>
  </si>
  <si>
    <t xml:space="preserve">Муниципальная программа "Организация деятельности администрации  Юдинского сельского поселения Подгоренского муниципального района Воронежской области" </t>
  </si>
  <si>
    <t>Подпрограмма "Защита населения и территории  Юдинского сельского поселения от чрезвычайных ситуаций, обеспечение пожарной безопасности и безопасности людей на водных объектах"</t>
  </si>
  <si>
    <t>Основное мероприяти "Обеспечение защиты населения и территории  Юдинского сельского поселения от чрезвычайных ситуаций природного и техногенного характера, осуществление гражданской обороны"</t>
  </si>
  <si>
    <t>Основное мероприятие "Финансовое обеспечение полномочий по культуре, кинематографии  Юдинского сельского поселения"</t>
  </si>
  <si>
    <t>Основное мероприятие "Исполнение полномочий по мобилизационной и вневойсковой подготовке  Юдинского сельского поселения"</t>
  </si>
  <si>
    <t>Подпрограмма "Обеспечение деятельности администрации  Юдинского сельского поселения Подгоренского муниципального района Вороненжской области"</t>
  </si>
  <si>
    <t>Основное мероприятие "Финансовое обеспечение деятельности главы администрации   Юдинского сельского поселения"</t>
  </si>
  <si>
    <t>Расходы на обеспечение деятельности главы администрации   Юдинского сельского поселения (Расходы на 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</si>
  <si>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главы  Юдинского сельского поселения (Закупка товаров, работ и услуг для государственных (муниципальных нужд))</t>
  </si>
  <si>
    <t>Основное мероприятие "Финансовое обеспечение деятельности администрации  Юдинского сельского поселения"</t>
  </si>
  <si>
    <t>Основное мероприятие "Финансовое обеспечение выполнения других обязательств  Юдинского сельского поселения"</t>
  </si>
  <si>
    <t>РАСПРЕДЕЛЕНИЕ БЮДЖЕТНЫХ АССИГНОВАНИЙ ПО ЦЕЛЕВЫМ СТАТЬЯМ (МУНИЦИПАЛЬНОЙ ПРОГРАММЫ  ЮДИНСКОГО СЕЛЬСКОГО ПОСЕЛЕНИЯ) ГРУППАМ ВИДОВ РАСХОДОВ, РАЗДЕЛАМ, ПОДРАЗДЕЛАМ КЛАССИФИКАЦИИ РАСХОДОВ МЕСТНОГО БЮДЖЕТА НА 2019 ГОД И ПЛАНОВЫЙ ПЕРИОД 2020 И 2021 ГОДОВ</t>
  </si>
  <si>
    <t>Подпрограмма "Создание условий для обеспечения качественными  услугами ЖКХ населения в Юдинском сельском поселении"</t>
  </si>
  <si>
    <t>Подпрограмма «Создание условий для обеспечения качественными услугами ЖКХ населения в Юдинском сельском поселении»</t>
  </si>
  <si>
    <t>Прочие межбюджетные трансферты, передаваемые бюджетам</t>
  </si>
  <si>
    <t>000 2 02 49999 10 0000 150</t>
  </si>
  <si>
    <t>ГРБС</t>
  </si>
  <si>
    <t>Сумма (рублей)</t>
  </si>
  <si>
    <t>от 26 декабря 2018 г № 33</t>
  </si>
  <si>
    <t xml:space="preserve">Главы Юдинского                                   </t>
  </si>
  <si>
    <t>А.И. Бобешко</t>
  </si>
  <si>
    <t xml:space="preserve">                                от 26 декабря 2018 г № 33</t>
  </si>
  <si>
    <t>000 1 13 02995 10 0000 130</t>
  </si>
  <si>
    <t>Прочие доходы от компенсации затрат  бюджетов сельских поселений</t>
  </si>
  <si>
    <t>Глава  Юдинского</t>
  </si>
  <si>
    <t>Глава Юдинского</t>
  </si>
  <si>
    <t xml:space="preserve">   от 26 декабря 2018 г № 33</t>
  </si>
  <si>
    <t>Приложение № 3</t>
  </si>
  <si>
    <t xml:space="preserve">  от 26 декабря 2018 г № 33</t>
  </si>
  <si>
    <t>Приложение № 4</t>
  </si>
  <si>
    <t xml:space="preserve"> от 26 декабря 2018 г № 33</t>
  </si>
  <si>
    <t xml:space="preserve">   01 2 04 00000</t>
  </si>
  <si>
    <t xml:space="preserve"> 01 2 04 90850</t>
  </si>
  <si>
    <t xml:space="preserve">Основное мероприятие «Организация градостроительной деятельности в поселении» </t>
  </si>
  <si>
    <t>Мероприятия по организация градостроительной деятельности в поселении (Закупка товаров, работ и услуг для обеспечения государственных (муниципальных) нужд))</t>
  </si>
  <si>
    <t>Расходы на обеспечение деятельности (оказание услуг) государственных (муниципальных) учреждений (Межбюджетные трансферты)</t>
  </si>
  <si>
    <t>500</t>
  </si>
  <si>
    <t>Приложение № 5</t>
  </si>
  <si>
    <t>000 2 02 45160 00 0000 150</t>
  </si>
  <si>
    <t>Межбюджетные трансферты,передаваемые бюджетам сельских поселений для компенсации дополнительных расходов. Возникших в результате решений, принятых органами власти другого уровня</t>
  </si>
  <si>
    <t>000 2 02 04999 00 0000 150</t>
  </si>
  <si>
    <t>000 2 07 00000 00 0000 150</t>
  </si>
  <si>
    <t>Прочие безвозмездные поступления</t>
  </si>
  <si>
    <t>000 2 07 05000 10 0000 150</t>
  </si>
  <si>
    <t>000 2 07 05030 10 0000 150</t>
  </si>
  <si>
    <t>Мероприятия направленные на развитие градостроительной деятельности</t>
  </si>
  <si>
    <t xml:space="preserve"> 01 2 03 S8460</t>
  </si>
  <si>
    <t>Мероприятия в области организации уличного освещения (из областного бюджета) (Закупка товаров, работ и услуг для обеспечения государственных (муниципальных) нужд)</t>
  </si>
  <si>
    <t xml:space="preserve"> 01 1 01 S8670</t>
  </si>
  <si>
    <t xml:space="preserve"> 01 1 05 8540</t>
  </si>
  <si>
    <t>004</t>
  </si>
  <si>
    <t xml:space="preserve">Основное мероприятие «Развитие градостроительной деятельности» </t>
  </si>
  <si>
    <t xml:space="preserve"> 01 2 02 S7430</t>
  </si>
  <si>
    <t>01 2 02 S7430</t>
  </si>
  <si>
    <t xml:space="preserve">от 27.06+.2019 года № 6 </t>
  </si>
  <si>
    <t xml:space="preserve">                                   от 27.06.2019  года №6</t>
  </si>
  <si>
    <t>от 27.06.2019 года № 6</t>
  </si>
  <si>
    <t xml:space="preserve">от 27.06.2018 г № 6 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</si>
</sst>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000000"/>
    <numFmt numFmtId="190" formatCode="#,##0.00&quot;р.&quot;"/>
    <numFmt numFmtId="191" formatCode="0000"/>
    <numFmt numFmtId="192" formatCode="#&quot; &quot;?/1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"/>
    <numFmt numFmtId="198" formatCode="0.000"/>
    <numFmt numFmtId="199" formatCode="#,##0.0"/>
    <numFmt numFmtId="200" formatCode="#,##0.000"/>
    <numFmt numFmtId="201" formatCode="#,##0_р_."/>
    <numFmt numFmtId="202" formatCode="_(\$* #,##0.00_);_(\$* \(#,##0.00\);_(\$* &quot;-&quot;??_);_(@_)"/>
    <numFmt numFmtId="203" formatCode="_(\$* #,##0_);_(\$* \(#,##0\);_(\$* &quot;-&quot;_);_(@_)"/>
    <numFmt numFmtId="204" formatCode="#,##0.00\ &quot;₽&quot;"/>
  </numFmts>
  <fonts count="5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Arial Cyr"/>
      <family val="2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/>
    </xf>
    <xf numFmtId="1" fontId="4" fillId="0" borderId="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49" fontId="4" fillId="0" borderId="0" xfId="0" applyNumberFormat="1" applyFont="1" applyFill="1" applyBorder="1" applyAlignment="1">
      <alignment/>
    </xf>
    <xf numFmtId="0" fontId="8" fillId="0" borderId="0" xfId="0" applyFont="1" applyAlignment="1">
      <alignment horizontal="left" indent="15"/>
    </xf>
    <xf numFmtId="4" fontId="0" fillId="0" borderId="0" xfId="0" applyNumberFormat="1" applyAlignment="1">
      <alignment/>
    </xf>
    <xf numFmtId="49" fontId="5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wrapText="1"/>
    </xf>
    <xf numFmtId="199" fontId="4" fillId="0" borderId="0" xfId="0" applyNumberFormat="1" applyFont="1" applyFill="1" applyBorder="1" applyAlignment="1">
      <alignment horizontal="right"/>
    </xf>
    <xf numFmtId="199" fontId="4" fillId="0" borderId="0" xfId="0" applyNumberFormat="1" applyFont="1" applyFill="1" applyAlignment="1">
      <alignment/>
    </xf>
    <xf numFmtId="19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justify"/>
    </xf>
    <xf numFmtId="0" fontId="0" fillId="0" borderId="0" xfId="0" applyFont="1" applyAlignment="1">
      <alignment/>
    </xf>
    <xf numFmtId="4" fontId="4" fillId="0" borderId="0" xfId="0" applyNumberFormat="1" applyFont="1" applyAlignment="1">
      <alignment horizontal="right"/>
    </xf>
    <xf numFmtId="4" fontId="5" fillId="0" borderId="10" xfId="0" applyNumberFormat="1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wrapText="1"/>
    </xf>
    <xf numFmtId="0" fontId="9" fillId="34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4" fillId="0" borderId="10" xfId="0" applyFont="1" applyFill="1" applyBorder="1" applyAlignment="1">
      <alignment horizontal="justify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center" wrapText="1"/>
    </xf>
    <xf numFmtId="199" fontId="4" fillId="0" borderId="0" xfId="0" applyNumberFormat="1" applyFont="1" applyFill="1" applyBorder="1" applyAlignment="1">
      <alignment horizontal="right"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/>
    </xf>
    <xf numFmtId="0" fontId="52" fillId="0" borderId="0" xfId="0" applyFont="1" applyFill="1" applyBorder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53" fillId="0" borderId="0" xfId="0" applyFont="1" applyBorder="1" applyAlignment="1">
      <alignment/>
    </xf>
    <xf numFmtId="0" fontId="55" fillId="0" borderId="10" xfId="0" applyFont="1" applyBorder="1" applyAlignment="1">
      <alignment horizontal="center" wrapText="1"/>
    </xf>
    <xf numFmtId="0" fontId="55" fillId="0" borderId="10" xfId="0" applyFont="1" applyBorder="1" applyAlignment="1">
      <alignment horizontal="left" wrapText="1"/>
    </xf>
    <xf numFmtId="0" fontId="52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left" wrapText="1"/>
    </xf>
    <xf numFmtId="0" fontId="52" fillId="0" borderId="10" xfId="0" applyFont="1" applyFill="1" applyBorder="1" applyAlignment="1">
      <alignment horizontal="center" wrapText="1"/>
    </xf>
    <xf numFmtId="0" fontId="52" fillId="0" borderId="10" xfId="0" applyFont="1" applyFill="1" applyBorder="1" applyAlignment="1">
      <alignment horizontal="left" wrapText="1"/>
    </xf>
    <xf numFmtId="0" fontId="52" fillId="35" borderId="10" xfId="0" applyFont="1" applyFill="1" applyBorder="1" applyAlignment="1">
      <alignment horizontal="center" wrapText="1"/>
    </xf>
    <xf numFmtId="0" fontId="52" fillId="0" borderId="0" xfId="0" applyFont="1" applyFill="1" applyAlignment="1">
      <alignment vertical="top"/>
    </xf>
    <xf numFmtId="0" fontId="52" fillId="0" borderId="0" xfId="0" applyFont="1" applyFill="1" applyAlignment="1">
      <alignment/>
    </xf>
    <xf numFmtId="0" fontId="52" fillId="0" borderId="0" xfId="0" applyFont="1" applyFill="1" applyBorder="1" applyAlignment="1">
      <alignment horizontal="right"/>
    </xf>
    <xf numFmtId="0" fontId="55" fillId="0" borderId="10" xfId="0" applyFont="1" applyFill="1" applyBorder="1" applyAlignment="1">
      <alignment vertical="top" wrapText="1"/>
    </xf>
    <xf numFmtId="49" fontId="55" fillId="0" borderId="10" xfId="0" applyNumberFormat="1" applyFont="1" applyFill="1" applyBorder="1" applyAlignment="1">
      <alignment horizontal="center" wrapText="1"/>
    </xf>
    <xf numFmtId="0" fontId="52" fillId="0" borderId="0" xfId="0" applyFont="1" applyFill="1" applyBorder="1" applyAlignment="1">
      <alignment/>
    </xf>
    <xf numFmtId="49" fontId="52" fillId="0" borderId="10" xfId="0" applyNumberFormat="1" applyFont="1" applyFill="1" applyBorder="1" applyAlignment="1">
      <alignment horizontal="center" wrapText="1"/>
    </xf>
    <xf numFmtId="0" fontId="56" fillId="0" borderId="0" xfId="0" applyFont="1" applyFill="1" applyBorder="1" applyAlignment="1">
      <alignment horizontal="left" wrapText="1"/>
    </xf>
    <xf numFmtId="0" fontId="55" fillId="0" borderId="10" xfId="0" applyFont="1" applyFill="1" applyBorder="1" applyAlignment="1">
      <alignment horizontal="left" wrapText="1"/>
    </xf>
    <xf numFmtId="49" fontId="52" fillId="0" borderId="10" xfId="0" applyNumberFormat="1" applyFont="1" applyFill="1" applyBorder="1" applyAlignment="1">
      <alignment horizontal="left" wrapText="1"/>
    </xf>
    <xf numFmtId="0" fontId="52" fillId="0" borderId="10" xfId="0" applyFont="1" applyBorder="1" applyAlignment="1">
      <alignment wrapText="1"/>
    </xf>
    <xf numFmtId="0" fontId="52" fillId="0" borderId="10" xfId="0" applyFont="1" applyFill="1" applyBorder="1" applyAlignment="1">
      <alignment vertical="top" wrapText="1"/>
    </xf>
    <xf numFmtId="0" fontId="52" fillId="0" borderId="0" xfId="0" applyFont="1" applyFill="1" applyAlignment="1">
      <alignment wrapText="1"/>
    </xf>
    <xf numFmtId="0" fontId="52" fillId="0" borderId="10" xfId="0" applyFont="1" applyFill="1" applyBorder="1" applyAlignment="1">
      <alignment horizontal="justify"/>
    </xf>
    <xf numFmtId="0" fontId="52" fillId="33" borderId="10" xfId="0" applyFont="1" applyFill="1" applyBorder="1" applyAlignment="1">
      <alignment wrapText="1"/>
    </xf>
    <xf numFmtId="0" fontId="52" fillId="33" borderId="10" xfId="0" applyFont="1" applyFill="1" applyBorder="1" applyAlignment="1">
      <alignment vertical="top" wrapText="1"/>
    </xf>
    <xf numFmtId="0" fontId="55" fillId="33" borderId="10" xfId="0" applyFont="1" applyFill="1" applyBorder="1" applyAlignment="1">
      <alignment horizontal="left" wrapText="1"/>
    </xf>
    <xf numFmtId="0" fontId="55" fillId="0" borderId="0" xfId="0" applyFont="1" applyFill="1" applyAlignment="1">
      <alignment/>
    </xf>
    <xf numFmtId="0" fontId="52" fillId="0" borderId="0" xfId="0" applyFont="1" applyFill="1" applyAlignment="1">
      <alignment/>
    </xf>
    <xf numFmtId="49" fontId="52" fillId="0" borderId="0" xfId="0" applyNumberFormat="1" applyFont="1" applyFill="1" applyAlignment="1">
      <alignment/>
    </xf>
    <xf numFmtId="0" fontId="55" fillId="0" borderId="10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center" wrapText="1"/>
    </xf>
    <xf numFmtId="0" fontId="52" fillId="0" borderId="10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52" fillId="0" borderId="0" xfId="0" applyFont="1" applyBorder="1" applyAlignment="1">
      <alignment horizontal="right"/>
    </xf>
    <xf numFmtId="0" fontId="5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4" fontId="5" fillId="34" borderId="10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 wrapText="1"/>
    </xf>
    <xf numFmtId="4" fontId="5" fillId="0" borderId="10" xfId="0" applyNumberFormat="1" applyFont="1" applyBorder="1" applyAlignment="1">
      <alignment horizontal="right" wrapText="1"/>
    </xf>
    <xf numFmtId="4" fontId="4" fillId="0" borderId="10" xfId="0" applyNumberFormat="1" applyFont="1" applyBorder="1" applyAlignment="1">
      <alignment horizontal="right" wrapText="1"/>
    </xf>
    <xf numFmtId="4" fontId="52" fillId="0" borderId="10" xfId="0" applyNumberFormat="1" applyFont="1" applyBorder="1" applyAlignment="1">
      <alignment horizontal="right" wrapText="1"/>
    </xf>
    <xf numFmtId="4" fontId="52" fillId="0" borderId="10" xfId="0" applyNumberFormat="1" applyFont="1" applyFill="1" applyBorder="1" applyAlignment="1">
      <alignment horizontal="right" wrapText="1"/>
    </xf>
    <xf numFmtId="4" fontId="55" fillId="0" borderId="1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4" fontId="55" fillId="0" borderId="10" xfId="0" applyNumberFormat="1" applyFont="1" applyBorder="1" applyAlignment="1">
      <alignment horizontal="right" wrapText="1"/>
    </xf>
    <xf numFmtId="2" fontId="52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2" fillId="0" borderId="0" xfId="0" applyFont="1" applyFill="1" applyBorder="1" applyAlignment="1">
      <alignment horizontal="left" wrapText="1"/>
    </xf>
    <xf numFmtId="0" fontId="53" fillId="0" borderId="0" xfId="0" applyFont="1" applyAlignment="1">
      <alignment horizontal="left" wrapText="1"/>
    </xf>
    <xf numFmtId="0" fontId="52" fillId="0" borderId="0" xfId="0" applyFont="1" applyBorder="1" applyAlignment="1">
      <alignment horizontal="right"/>
    </xf>
    <xf numFmtId="0" fontId="55" fillId="0" borderId="0" xfId="0" applyFont="1" applyBorder="1" applyAlignment="1">
      <alignment horizontal="center" wrapText="1"/>
    </xf>
    <xf numFmtId="0" fontId="52" fillId="0" borderId="12" xfId="0" applyFont="1" applyFill="1" applyBorder="1" applyAlignment="1">
      <alignment horizontal="right"/>
    </xf>
    <xf numFmtId="0" fontId="52" fillId="0" borderId="0" xfId="0" applyFont="1" applyAlignment="1">
      <alignment horizontal="right"/>
    </xf>
    <xf numFmtId="0" fontId="52" fillId="0" borderId="0" xfId="0" applyFont="1" applyBorder="1" applyAlignment="1">
      <alignment horizontal="center"/>
    </xf>
    <xf numFmtId="0" fontId="53" fillId="0" borderId="0" xfId="0" applyFont="1" applyAlignment="1">
      <alignment horizontal="left"/>
    </xf>
    <xf numFmtId="0" fontId="52" fillId="0" borderId="0" xfId="0" applyFont="1" applyFill="1" applyAlignment="1">
      <alignment horizontal="right"/>
    </xf>
    <xf numFmtId="0" fontId="57" fillId="0" borderId="0" xfId="0" applyFont="1" applyAlignment="1">
      <alignment horizontal="right"/>
    </xf>
    <xf numFmtId="0" fontId="55" fillId="0" borderId="10" xfId="0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right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99" fontId="4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199" fontId="5" fillId="0" borderId="1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/>
    </xf>
    <xf numFmtId="199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right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30">
      <selection activeCell="A1" sqref="A1:F47"/>
    </sheetView>
  </sheetViews>
  <sheetFormatPr defaultColWidth="9.140625" defaultRowHeight="12.75"/>
  <cols>
    <col min="1" max="1" width="3.8515625" style="0" customWidth="1"/>
    <col min="2" max="2" width="33.140625" style="0" customWidth="1"/>
    <col min="3" max="3" width="20.7109375" style="0" customWidth="1"/>
    <col min="4" max="4" width="13.421875" style="33" customWidth="1"/>
    <col min="5" max="5" width="13.421875" style="0" customWidth="1"/>
    <col min="6" max="6" width="12.57421875" style="0" customWidth="1"/>
  </cols>
  <sheetData>
    <row r="1" spans="3:6" s="30" customFormat="1" ht="12.75">
      <c r="C1" s="139" t="s">
        <v>333</v>
      </c>
      <c r="D1" s="140"/>
      <c r="E1" s="140"/>
      <c r="F1" s="140"/>
    </row>
    <row r="2" spans="3:6" s="30" customFormat="1" ht="12.75">
      <c r="C2" s="139" t="s">
        <v>218</v>
      </c>
      <c r="D2" s="140"/>
      <c r="E2" s="140"/>
      <c r="F2" s="140"/>
    </row>
    <row r="3" spans="4:6" s="30" customFormat="1" ht="12.75">
      <c r="D3" s="139" t="s">
        <v>341</v>
      </c>
      <c r="E3" s="141"/>
      <c r="F3" s="141"/>
    </row>
    <row r="4" spans="4:6" s="30" customFormat="1" ht="12.75">
      <c r="D4" s="139" t="s">
        <v>436</v>
      </c>
      <c r="E4" s="141"/>
      <c r="F4" s="141"/>
    </row>
    <row r="5" spans="4:6" s="30" customFormat="1" ht="12.75">
      <c r="D5" s="49"/>
      <c r="E5" s="112"/>
      <c r="F5" s="112"/>
    </row>
    <row r="6" spans="3:6" s="30" customFormat="1" ht="12.75">
      <c r="C6" s="139" t="s">
        <v>333</v>
      </c>
      <c r="D6" s="139"/>
      <c r="E6" s="139"/>
      <c r="F6" s="139"/>
    </row>
    <row r="7" spans="3:6" s="30" customFormat="1" ht="12.75">
      <c r="C7" s="139" t="s">
        <v>218</v>
      </c>
      <c r="D7" s="139"/>
      <c r="E7" s="139"/>
      <c r="F7" s="139"/>
    </row>
    <row r="8" spans="4:6" s="30" customFormat="1" ht="12.75">
      <c r="D8" s="139" t="s">
        <v>341</v>
      </c>
      <c r="E8" s="139"/>
      <c r="F8" s="139"/>
    </row>
    <row r="9" spans="4:6" s="30" customFormat="1" ht="12.75">
      <c r="D9" s="139" t="s">
        <v>397</v>
      </c>
      <c r="E9" s="139"/>
      <c r="F9" s="139"/>
    </row>
    <row r="10" spans="1:4" ht="12.75">
      <c r="A10" s="15"/>
      <c r="B10" s="15"/>
      <c r="C10" s="14"/>
      <c r="D10" s="50"/>
    </row>
    <row r="11" spans="1:6" ht="12.75">
      <c r="A11" s="137" t="s">
        <v>69</v>
      </c>
      <c r="B11" s="137"/>
      <c r="C11" s="137"/>
      <c r="D11" s="137"/>
      <c r="E11" s="137"/>
      <c r="F11" s="137"/>
    </row>
    <row r="12" spans="1:9" ht="12.75" customHeight="1">
      <c r="A12" s="137" t="s">
        <v>342</v>
      </c>
      <c r="B12" s="137"/>
      <c r="C12" s="137"/>
      <c r="D12" s="137"/>
      <c r="E12" s="137"/>
      <c r="F12" s="137"/>
      <c r="G12" s="27"/>
      <c r="H12" s="27"/>
      <c r="I12" s="27"/>
    </row>
    <row r="13" spans="1:16" ht="12.75" customHeight="1">
      <c r="A13" s="137" t="s">
        <v>334</v>
      </c>
      <c r="B13" s="137"/>
      <c r="C13" s="137"/>
      <c r="D13" s="137"/>
      <c r="E13" s="137"/>
      <c r="F13" s="13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1:16" ht="12.75" customHeight="1">
      <c r="A14" s="12"/>
      <c r="B14" s="12"/>
      <c r="C14" s="12"/>
      <c r="D14" s="12"/>
      <c r="E14" s="12"/>
      <c r="F14" s="12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1:6" ht="12.75">
      <c r="A15" s="51"/>
      <c r="B15" s="52"/>
      <c r="C15" s="52"/>
      <c r="F15" s="53" t="s">
        <v>339</v>
      </c>
    </row>
    <row r="16" spans="1:6" ht="33" customHeight="1">
      <c r="A16" s="42" t="s">
        <v>70</v>
      </c>
      <c r="B16" s="42" t="s">
        <v>71</v>
      </c>
      <c r="C16" s="42" t="s">
        <v>72</v>
      </c>
      <c r="D16" s="54" t="s">
        <v>25</v>
      </c>
      <c r="E16" s="54" t="s">
        <v>313</v>
      </c>
      <c r="F16" s="54" t="s">
        <v>336</v>
      </c>
    </row>
    <row r="17" spans="1:6" ht="38.25" customHeight="1">
      <c r="A17" s="55"/>
      <c r="B17" s="56" t="s">
        <v>73</v>
      </c>
      <c r="C17" s="57" t="s">
        <v>17</v>
      </c>
      <c r="D17" s="116">
        <f>D18+D23+D31</f>
        <v>12947.059999998659</v>
      </c>
      <c r="E17" s="116">
        <f>E18+E23+E31</f>
        <v>0</v>
      </c>
      <c r="F17" s="116">
        <f>F18+F23+F31</f>
        <v>0</v>
      </c>
    </row>
    <row r="18" spans="1:6" ht="25.5" hidden="1">
      <c r="A18" s="58">
        <v>1</v>
      </c>
      <c r="B18" s="28" t="s">
        <v>74</v>
      </c>
      <c r="C18" s="59" t="s">
        <v>75</v>
      </c>
      <c r="D18" s="117">
        <f>D19-D21</f>
        <v>0</v>
      </c>
      <c r="E18" s="117">
        <f>E19-E21</f>
        <v>0</v>
      </c>
      <c r="F18" s="117">
        <f>F19-F21</f>
        <v>0</v>
      </c>
    </row>
    <row r="19" spans="1:6" ht="30" customHeight="1" hidden="1">
      <c r="A19" s="39"/>
      <c r="B19" s="29" t="s">
        <v>76</v>
      </c>
      <c r="C19" s="60" t="s">
        <v>77</v>
      </c>
      <c r="D19" s="118">
        <f>D20</f>
        <v>0</v>
      </c>
      <c r="E19" s="118">
        <f>E20</f>
        <v>0</v>
      </c>
      <c r="F19" s="118">
        <f>F20</f>
        <v>0</v>
      </c>
    </row>
    <row r="20" spans="1:6" ht="41.25" customHeight="1" hidden="1">
      <c r="A20" s="39"/>
      <c r="B20" s="29" t="s">
        <v>78</v>
      </c>
      <c r="C20" s="60" t="s">
        <v>79</v>
      </c>
      <c r="D20" s="118"/>
      <c r="E20" s="118"/>
      <c r="F20" s="118"/>
    </row>
    <row r="21" spans="1:6" ht="28.5" customHeight="1" hidden="1">
      <c r="A21" s="58"/>
      <c r="B21" s="29" t="s">
        <v>80</v>
      </c>
      <c r="C21" s="60" t="s">
        <v>81</v>
      </c>
      <c r="D21" s="118">
        <f>D22</f>
        <v>0</v>
      </c>
      <c r="E21" s="118">
        <f>E22</f>
        <v>0</v>
      </c>
      <c r="F21" s="118">
        <f>F22</f>
        <v>0</v>
      </c>
    </row>
    <row r="22" spans="1:6" ht="38.25" customHeight="1" hidden="1">
      <c r="A22" s="39"/>
      <c r="B22" s="29" t="s">
        <v>82</v>
      </c>
      <c r="C22" s="60" t="s">
        <v>83</v>
      </c>
      <c r="D22" s="118"/>
      <c r="E22" s="118"/>
      <c r="F22" s="118"/>
    </row>
    <row r="23" spans="1:6" ht="38.25">
      <c r="A23" s="58">
        <v>1</v>
      </c>
      <c r="B23" s="28" t="s">
        <v>0</v>
      </c>
      <c r="C23" s="59" t="s">
        <v>5</v>
      </c>
      <c r="D23" s="117">
        <f>D29-D24</f>
        <v>0</v>
      </c>
      <c r="E23" s="117">
        <f>E29-E24</f>
        <v>0</v>
      </c>
      <c r="F23" s="117">
        <f>F29-F24</f>
        <v>0</v>
      </c>
    </row>
    <row r="24" spans="1:6" ht="25.5" customHeight="1" hidden="1">
      <c r="A24" s="39"/>
      <c r="B24" s="29" t="s">
        <v>91</v>
      </c>
      <c r="C24" s="60" t="s">
        <v>92</v>
      </c>
      <c r="D24" s="118">
        <f>D25</f>
        <v>0</v>
      </c>
      <c r="E24" s="118">
        <f>E25</f>
        <v>0</v>
      </c>
      <c r="F24" s="118">
        <f>F25</f>
        <v>0</v>
      </c>
    </row>
    <row r="25" spans="1:6" ht="51" hidden="1">
      <c r="A25" s="39"/>
      <c r="B25" s="29" t="s">
        <v>93</v>
      </c>
      <c r="C25" s="60" t="s">
        <v>94</v>
      </c>
      <c r="D25" s="118">
        <v>0</v>
      </c>
      <c r="E25" s="118">
        <v>0</v>
      </c>
      <c r="F25" s="118">
        <v>0</v>
      </c>
    </row>
    <row r="26" spans="1:6" ht="51">
      <c r="A26" s="39"/>
      <c r="B26" s="29" t="s">
        <v>84</v>
      </c>
      <c r="C26" s="60" t="s">
        <v>6</v>
      </c>
      <c r="D26" s="118"/>
      <c r="E26" s="118"/>
      <c r="F26" s="118"/>
    </row>
    <row r="27" spans="1:6" ht="51">
      <c r="A27" s="39"/>
      <c r="B27" s="29" t="s">
        <v>1</v>
      </c>
      <c r="C27" s="60" t="s">
        <v>7</v>
      </c>
      <c r="D27" s="118">
        <f>D28</f>
        <v>0</v>
      </c>
      <c r="E27" s="118">
        <f>E28</f>
        <v>0</v>
      </c>
      <c r="F27" s="118">
        <f>F28</f>
        <v>0</v>
      </c>
    </row>
    <row r="28" spans="1:6" ht="63.75">
      <c r="A28" s="39"/>
      <c r="B28" s="29" t="s">
        <v>101</v>
      </c>
      <c r="C28" s="60" t="s">
        <v>8</v>
      </c>
      <c r="D28" s="118"/>
      <c r="E28" s="118"/>
      <c r="F28" s="118"/>
    </row>
    <row r="29" spans="1:6" ht="63.75">
      <c r="A29" s="58"/>
      <c r="B29" s="29" t="s">
        <v>2</v>
      </c>
      <c r="C29" s="60" t="s">
        <v>9</v>
      </c>
      <c r="D29" s="118">
        <f>D30</f>
        <v>0</v>
      </c>
      <c r="E29" s="118">
        <f>E30</f>
        <v>0</v>
      </c>
      <c r="F29" s="118">
        <f>F30</f>
        <v>0</v>
      </c>
    </row>
    <row r="30" spans="1:6" ht="63.75">
      <c r="A30" s="39"/>
      <c r="B30" s="29" t="s">
        <v>3</v>
      </c>
      <c r="C30" s="60" t="s">
        <v>18</v>
      </c>
      <c r="D30" s="118">
        <v>0</v>
      </c>
      <c r="E30" s="118">
        <v>0</v>
      </c>
      <c r="F30" s="118">
        <v>0</v>
      </c>
    </row>
    <row r="31" spans="1:6" ht="25.5">
      <c r="A31" s="58">
        <v>2</v>
      </c>
      <c r="B31" s="61" t="s">
        <v>4</v>
      </c>
      <c r="C31" s="62" t="s">
        <v>10</v>
      </c>
      <c r="D31" s="119">
        <f>D32+(D35)</f>
        <v>12947.059999998659</v>
      </c>
      <c r="E31" s="119">
        <f>E32+(E35)</f>
        <v>0</v>
      </c>
      <c r="F31" s="119">
        <f>F32+(F35)</f>
        <v>0</v>
      </c>
    </row>
    <row r="32" spans="1:6" ht="15" customHeight="1">
      <c r="A32" s="58"/>
      <c r="B32" s="26" t="s">
        <v>95</v>
      </c>
      <c r="C32" s="63" t="s">
        <v>11</v>
      </c>
      <c r="D32" s="120">
        <f aca="true" t="shared" si="0" ref="D32:F33">D33</f>
        <v>-8448305.05</v>
      </c>
      <c r="E32" s="120">
        <f t="shared" si="0"/>
        <v>-1676100</v>
      </c>
      <c r="F32" s="120">
        <f t="shared" si="0"/>
        <v>-1695300</v>
      </c>
    </row>
    <row r="33" spans="1:6" ht="25.5">
      <c r="A33" s="39"/>
      <c r="B33" s="26" t="s">
        <v>99</v>
      </c>
      <c r="C33" s="63" t="s">
        <v>12</v>
      </c>
      <c r="D33" s="120">
        <f t="shared" si="0"/>
        <v>-8448305.05</v>
      </c>
      <c r="E33" s="120">
        <f t="shared" si="0"/>
        <v>-1676100</v>
      </c>
      <c r="F33" s="120">
        <f t="shared" si="0"/>
        <v>-1695300</v>
      </c>
    </row>
    <row r="34" spans="1:6" ht="25.5">
      <c r="A34" s="39"/>
      <c r="B34" s="26" t="s">
        <v>22</v>
      </c>
      <c r="C34" s="63" t="s">
        <v>13</v>
      </c>
      <c r="D34" s="118">
        <v>-8448305.05</v>
      </c>
      <c r="E34" s="118">
        <v>-1676100</v>
      </c>
      <c r="F34" s="118">
        <v>-1695300</v>
      </c>
    </row>
    <row r="35" spans="1:6" ht="25.5">
      <c r="A35" s="39"/>
      <c r="B35" s="26" t="s">
        <v>96</v>
      </c>
      <c r="C35" s="63" t="s">
        <v>14</v>
      </c>
      <c r="D35" s="118">
        <f>D37</f>
        <v>8461252.11</v>
      </c>
      <c r="E35" s="118">
        <f>E37</f>
        <v>1676100</v>
      </c>
      <c r="F35" s="118">
        <f>F37</f>
        <v>1695300</v>
      </c>
    </row>
    <row r="36" spans="1:6" ht="25.5">
      <c r="A36" s="39"/>
      <c r="B36" s="26" t="s">
        <v>100</v>
      </c>
      <c r="C36" s="63" t="s">
        <v>15</v>
      </c>
      <c r="D36" s="118">
        <f>D37</f>
        <v>8461252.11</v>
      </c>
      <c r="E36" s="118">
        <f>E37</f>
        <v>1676100</v>
      </c>
      <c r="F36" s="118">
        <f>F37</f>
        <v>1695300</v>
      </c>
    </row>
    <row r="37" spans="1:6" ht="26.25" customHeight="1">
      <c r="A37" s="39"/>
      <c r="B37" s="26" t="s">
        <v>102</v>
      </c>
      <c r="C37" s="63" t="s">
        <v>16</v>
      </c>
      <c r="D37" s="118">
        <v>8461252.11</v>
      </c>
      <c r="E37" s="118">
        <v>1676100</v>
      </c>
      <c r="F37" s="118">
        <v>1695300</v>
      </c>
    </row>
    <row r="38" spans="1:4" ht="30.75" customHeight="1">
      <c r="A38" s="51"/>
      <c r="B38" s="136" t="s">
        <v>398</v>
      </c>
      <c r="C38" s="136"/>
      <c r="D38" s="136"/>
    </row>
    <row r="39" spans="1:4" ht="12.75" hidden="1">
      <c r="A39" s="51"/>
      <c r="B39" s="52"/>
      <c r="C39" s="52"/>
      <c r="D39" s="64"/>
    </row>
    <row r="40" spans="1:6" ht="26.25" customHeight="1" hidden="1">
      <c r="A40" s="1" t="s">
        <v>97</v>
      </c>
      <c r="B40" s="2"/>
      <c r="C40" s="3"/>
      <c r="D40" s="31"/>
      <c r="E40" s="31"/>
      <c r="F40" s="31"/>
    </row>
    <row r="41" spans="1:6" ht="26.25" customHeight="1" hidden="1">
      <c r="A41" s="1" t="s">
        <v>20</v>
      </c>
      <c r="B41" s="2"/>
      <c r="C41" s="3"/>
      <c r="D41" s="49" t="s">
        <v>98</v>
      </c>
      <c r="E41" s="31"/>
      <c r="F41" s="31"/>
    </row>
    <row r="42" spans="1:4" ht="25.5" customHeight="1" hidden="1">
      <c r="A42" s="32"/>
      <c r="B42" s="65"/>
      <c r="C42" s="65"/>
      <c r="D42" s="66"/>
    </row>
    <row r="43" spans="1:4" ht="15" hidden="1">
      <c r="A43" s="32"/>
      <c r="B43" s="65"/>
      <c r="C43" s="65"/>
      <c r="D43" s="66"/>
    </row>
    <row r="44" spans="1:4" ht="28.5" customHeight="1" hidden="1">
      <c r="A44" s="32"/>
      <c r="B44" s="65"/>
      <c r="C44" s="65"/>
      <c r="D44" s="66"/>
    </row>
    <row r="45" ht="27.75" customHeight="1" hidden="1">
      <c r="A45" s="32"/>
    </row>
    <row r="46" ht="40.5" customHeight="1" hidden="1">
      <c r="A46" s="32"/>
    </row>
    <row r="47" spans="1:6" ht="12" customHeight="1">
      <c r="A47" s="32"/>
      <c r="B47" s="136" t="s">
        <v>359</v>
      </c>
      <c r="C47" s="136"/>
      <c r="D47" s="136"/>
      <c r="E47" s="138" t="s">
        <v>399</v>
      </c>
      <c r="F47" s="138"/>
    </row>
    <row r="48" spans="1:7" ht="14.25" customHeight="1">
      <c r="A48" s="32"/>
      <c r="E48" s="136"/>
      <c r="F48" s="136"/>
      <c r="G48" s="136"/>
    </row>
    <row r="49" ht="41.25" customHeight="1">
      <c r="A49" s="32"/>
    </row>
    <row r="50" ht="44.25" customHeight="1">
      <c r="A50" s="32"/>
    </row>
    <row r="51" ht="53.25" customHeight="1">
      <c r="A51" s="32"/>
    </row>
    <row r="52" ht="15">
      <c r="A52" s="32"/>
    </row>
    <row r="54" spans="1:12" s="2" customFormat="1" ht="12.75">
      <c r="A54"/>
      <c r="B54"/>
      <c r="C54"/>
      <c r="D54" s="33"/>
      <c r="E54"/>
      <c r="F54"/>
      <c r="G54" s="31"/>
      <c r="H54" s="3"/>
      <c r="K54" s="9"/>
      <c r="L54" s="4"/>
    </row>
    <row r="55" spans="1:12" s="2" customFormat="1" ht="12.75">
      <c r="A55"/>
      <c r="B55"/>
      <c r="C55"/>
      <c r="D55" s="33"/>
      <c r="E55"/>
      <c r="F55"/>
      <c r="G55" s="4"/>
      <c r="H55" s="3"/>
      <c r="K55" s="9"/>
      <c r="L55" s="4"/>
    </row>
  </sheetData>
  <sheetProtection/>
  <mergeCells count="15">
    <mergeCell ref="C1:F1"/>
    <mergeCell ref="C2:F2"/>
    <mergeCell ref="D3:F3"/>
    <mergeCell ref="D4:F4"/>
    <mergeCell ref="B47:D47"/>
    <mergeCell ref="D8:F8"/>
    <mergeCell ref="D9:F9"/>
    <mergeCell ref="C6:F6"/>
    <mergeCell ref="C7:F7"/>
    <mergeCell ref="E48:G48"/>
    <mergeCell ref="A11:F11"/>
    <mergeCell ref="A12:F12"/>
    <mergeCell ref="A13:F13"/>
    <mergeCell ref="B38:D38"/>
    <mergeCell ref="E47:F47"/>
  </mergeCells>
  <printOptions/>
  <pageMargins left="1.1811023622047245" right="0.5905511811023623" top="0.7874015748031497" bottom="0.7874015748031497" header="0.7874015748031497" footer="0"/>
  <pageSetup horizontalDpi="600" verticalDpi="600" orientation="portrait" paperSize="9" scale="85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88"/>
  <sheetViews>
    <sheetView view="pageBreakPreview" zoomScale="98" zoomScaleSheetLayoutView="98" zoomScalePageLayoutView="0" workbookViewId="0" topLeftCell="A80">
      <selection activeCell="A1" sqref="A1:E88"/>
    </sheetView>
  </sheetViews>
  <sheetFormatPr defaultColWidth="9.140625" defaultRowHeight="12.75"/>
  <cols>
    <col min="1" max="1" width="24.140625" style="73" customWidth="1"/>
    <col min="2" max="2" width="49.421875" style="73" customWidth="1"/>
    <col min="3" max="4" width="11.57421875" style="73" customWidth="1"/>
    <col min="5" max="5" width="12.57421875" style="73" customWidth="1"/>
    <col min="6" max="16384" width="9.140625" style="73" customWidth="1"/>
  </cols>
  <sheetData>
    <row r="1" spans="1:5" ht="12.75">
      <c r="A1" s="72"/>
      <c r="B1" s="144" t="s">
        <v>198</v>
      </c>
      <c r="C1" s="144"/>
      <c r="D1" s="144"/>
      <c r="E1" s="144"/>
    </row>
    <row r="2" spans="1:5" ht="12.75">
      <c r="A2" s="72"/>
      <c r="B2" s="144" t="s">
        <v>275</v>
      </c>
      <c r="C2" s="144"/>
      <c r="D2" s="144"/>
      <c r="E2" s="144"/>
    </row>
    <row r="3" spans="1:5" ht="12.75">
      <c r="A3" s="72"/>
      <c r="B3" s="144" t="s">
        <v>343</v>
      </c>
      <c r="C3" s="144"/>
      <c r="D3" s="144"/>
      <c r="E3" s="144"/>
    </row>
    <row r="4" spans="1:5" ht="12.75">
      <c r="A4" s="72"/>
      <c r="B4" s="144" t="s">
        <v>434</v>
      </c>
      <c r="C4" s="144"/>
      <c r="D4" s="144"/>
      <c r="E4" s="144"/>
    </row>
    <row r="5" spans="1:5" ht="12.75">
      <c r="A5" s="72"/>
      <c r="B5" s="113"/>
      <c r="C5" s="113"/>
      <c r="D5" s="113"/>
      <c r="E5" s="113"/>
    </row>
    <row r="6" spans="1:5" ht="12.75">
      <c r="A6" s="72"/>
      <c r="B6" s="144" t="s">
        <v>198</v>
      </c>
      <c r="C6" s="144"/>
      <c r="D6" s="144"/>
      <c r="E6" s="144"/>
    </row>
    <row r="7" spans="1:5" ht="12.75">
      <c r="A7" s="72"/>
      <c r="B7" s="144" t="s">
        <v>275</v>
      </c>
      <c r="C7" s="144"/>
      <c r="D7" s="144"/>
      <c r="E7" s="144"/>
    </row>
    <row r="8" spans="1:5" ht="12.75">
      <c r="A8" s="72"/>
      <c r="B8" s="144" t="s">
        <v>343</v>
      </c>
      <c r="C8" s="144"/>
      <c r="D8" s="144"/>
      <c r="E8" s="144"/>
    </row>
    <row r="9" spans="1:5" ht="12.75">
      <c r="A9" s="72"/>
      <c r="B9" s="144" t="s">
        <v>400</v>
      </c>
      <c r="C9" s="144"/>
      <c r="D9" s="144"/>
      <c r="E9" s="144"/>
    </row>
    <row r="10" spans="1:3" ht="12.75">
      <c r="A10" s="74"/>
      <c r="B10" s="74"/>
      <c r="C10" s="74"/>
    </row>
    <row r="11" spans="1:5" ht="38.25" customHeight="1">
      <c r="A11" s="145" t="s">
        <v>344</v>
      </c>
      <c r="B11" s="145"/>
      <c r="C11" s="145"/>
      <c r="D11" s="145"/>
      <c r="E11" s="145"/>
    </row>
    <row r="12" spans="1:5" ht="10.5" customHeight="1">
      <c r="A12" s="75"/>
      <c r="B12" s="75"/>
      <c r="C12" s="75"/>
      <c r="D12" s="75"/>
      <c r="E12" s="75"/>
    </row>
    <row r="13" spans="1:6" ht="16.5" customHeight="1">
      <c r="A13" s="148"/>
      <c r="B13" s="148"/>
      <c r="C13" s="76"/>
      <c r="D13" s="146" t="s">
        <v>339</v>
      </c>
      <c r="E13" s="146"/>
      <c r="F13" s="77"/>
    </row>
    <row r="14" spans="1:6" ht="12.75">
      <c r="A14" s="78" t="s">
        <v>72</v>
      </c>
      <c r="B14" s="78" t="s">
        <v>107</v>
      </c>
      <c r="C14" s="78" t="s">
        <v>25</v>
      </c>
      <c r="D14" s="78" t="s">
        <v>313</v>
      </c>
      <c r="E14" s="78" t="s">
        <v>336</v>
      </c>
      <c r="F14" s="79"/>
    </row>
    <row r="15" spans="1:5" ht="11.25" customHeight="1">
      <c r="A15" s="78">
        <v>1</v>
      </c>
      <c r="B15" s="78">
        <v>2</v>
      </c>
      <c r="C15" s="78">
        <v>3</v>
      </c>
      <c r="D15" s="78">
        <v>4</v>
      </c>
      <c r="E15" s="78">
        <v>5</v>
      </c>
    </row>
    <row r="16" spans="1:5" ht="15.75" customHeight="1">
      <c r="A16" s="80" t="s">
        <v>108</v>
      </c>
      <c r="B16" s="81" t="s">
        <v>109</v>
      </c>
      <c r="C16" s="121">
        <f>C17+C64</f>
        <v>8448305.05</v>
      </c>
      <c r="D16" s="121">
        <f>D17+D64</f>
        <v>1676100</v>
      </c>
      <c r="E16" s="121">
        <f>E17+E64</f>
        <v>1695300</v>
      </c>
    </row>
    <row r="17" spans="1:5" ht="17.25" customHeight="1">
      <c r="A17" s="82" t="s">
        <v>110</v>
      </c>
      <c r="B17" s="83" t="s">
        <v>111</v>
      </c>
      <c r="C17" s="121">
        <f>C18+C24+C28+C36+C41+C54+C61</f>
        <v>1562400</v>
      </c>
      <c r="D17" s="121">
        <f>D18+D24+D28+D36+D41+D54+D61</f>
        <v>1448900</v>
      </c>
      <c r="E17" s="121">
        <f>E18+E24+E28+E36+E41+E54+E61</f>
        <v>1454100</v>
      </c>
    </row>
    <row r="18" spans="1:5" ht="15.75" customHeight="1">
      <c r="A18" s="84" t="s">
        <v>112</v>
      </c>
      <c r="B18" s="85" t="s">
        <v>113</v>
      </c>
      <c r="C18" s="122">
        <f>C19</f>
        <v>73400</v>
      </c>
      <c r="D18" s="122">
        <f>D19</f>
        <v>77900</v>
      </c>
      <c r="E18" s="122">
        <f>E19</f>
        <v>83100</v>
      </c>
    </row>
    <row r="19" spans="1:5" ht="15.75" customHeight="1">
      <c r="A19" s="84" t="s">
        <v>114</v>
      </c>
      <c r="B19" s="85" t="s">
        <v>115</v>
      </c>
      <c r="C19" s="122">
        <f>C20+C21+C22+C23</f>
        <v>73400</v>
      </c>
      <c r="D19" s="122">
        <f>D20+D21+D22+D23</f>
        <v>77900</v>
      </c>
      <c r="E19" s="122">
        <f>E20+E21+E22+E23</f>
        <v>83100</v>
      </c>
    </row>
    <row r="20" spans="1:5" ht="63" customHeight="1">
      <c r="A20" s="84" t="s">
        <v>116</v>
      </c>
      <c r="B20" s="85" t="s">
        <v>117</v>
      </c>
      <c r="C20" s="122">
        <v>73400</v>
      </c>
      <c r="D20" s="122">
        <v>77900</v>
      </c>
      <c r="E20" s="122">
        <v>83100</v>
      </c>
    </row>
    <row r="21" spans="1:5" ht="87" customHeight="1" hidden="1">
      <c r="A21" s="84" t="s">
        <v>118</v>
      </c>
      <c r="B21" s="85" t="s">
        <v>119</v>
      </c>
      <c r="C21" s="122"/>
      <c r="D21" s="122"/>
      <c r="E21" s="122"/>
    </row>
    <row r="22" spans="1:5" ht="25.5" customHeight="1" hidden="1">
      <c r="A22" s="84" t="s">
        <v>120</v>
      </c>
      <c r="B22" s="85" t="s">
        <v>121</v>
      </c>
      <c r="C22" s="122"/>
      <c r="D22" s="122"/>
      <c r="E22" s="122"/>
    </row>
    <row r="23" spans="1:5" ht="76.5" hidden="1">
      <c r="A23" s="84" t="s">
        <v>122</v>
      </c>
      <c r="B23" s="85" t="s">
        <v>123</v>
      </c>
      <c r="C23" s="122"/>
      <c r="D23" s="122"/>
      <c r="E23" s="122"/>
    </row>
    <row r="24" spans="1:5" ht="12.75" hidden="1">
      <c r="A24" s="84" t="s">
        <v>124</v>
      </c>
      <c r="B24" s="85" t="s">
        <v>125</v>
      </c>
      <c r="C24" s="122">
        <f>C25</f>
        <v>0</v>
      </c>
      <c r="D24" s="122">
        <f>D25</f>
        <v>0</v>
      </c>
      <c r="E24" s="122">
        <f>E25</f>
        <v>0</v>
      </c>
    </row>
    <row r="25" spans="1:5" ht="12.75" hidden="1">
      <c r="A25" s="84" t="s">
        <v>126</v>
      </c>
      <c r="B25" s="85" t="s">
        <v>133</v>
      </c>
      <c r="C25" s="122">
        <f>C26+C27</f>
        <v>0</v>
      </c>
      <c r="D25" s="122">
        <f>D26+D27</f>
        <v>0</v>
      </c>
      <c r="E25" s="122">
        <f>E26+E27</f>
        <v>0</v>
      </c>
    </row>
    <row r="26" spans="1:5" ht="12.75" hidden="1">
      <c r="A26" s="84" t="s">
        <v>89</v>
      </c>
      <c r="B26" s="85" t="s">
        <v>133</v>
      </c>
      <c r="C26" s="122"/>
      <c r="D26" s="122"/>
      <c r="E26" s="122"/>
    </row>
    <row r="27" spans="1:5" ht="25.5" hidden="1">
      <c r="A27" s="84" t="s">
        <v>90</v>
      </c>
      <c r="B27" s="85" t="s">
        <v>174</v>
      </c>
      <c r="C27" s="122"/>
      <c r="D27" s="122"/>
      <c r="E27" s="122"/>
    </row>
    <row r="28" spans="1:5" ht="12.75">
      <c r="A28" s="84" t="s">
        <v>153</v>
      </c>
      <c r="B28" s="85" t="s">
        <v>180</v>
      </c>
      <c r="C28" s="122">
        <f>C29+C31</f>
        <v>1022000</v>
      </c>
      <c r="D28" s="122">
        <f>D29+D31</f>
        <v>1022000</v>
      </c>
      <c r="E28" s="122">
        <f>E29+E31</f>
        <v>1022000</v>
      </c>
    </row>
    <row r="29" spans="1:5" ht="12.75">
      <c r="A29" s="84" t="s">
        <v>191</v>
      </c>
      <c r="B29" s="85" t="s">
        <v>151</v>
      </c>
      <c r="C29" s="122">
        <f>C30</f>
        <v>39000</v>
      </c>
      <c r="D29" s="122">
        <f>D30</f>
        <v>39000</v>
      </c>
      <c r="E29" s="122">
        <f>E30</f>
        <v>39000</v>
      </c>
    </row>
    <row r="30" spans="1:5" ht="38.25">
      <c r="A30" s="84" t="s">
        <v>170</v>
      </c>
      <c r="B30" s="85" t="s">
        <v>276</v>
      </c>
      <c r="C30" s="122">
        <v>39000</v>
      </c>
      <c r="D30" s="122">
        <v>39000</v>
      </c>
      <c r="E30" s="122">
        <v>39000</v>
      </c>
    </row>
    <row r="31" spans="1:5" ht="12.75">
      <c r="A31" s="84" t="s">
        <v>179</v>
      </c>
      <c r="B31" s="85" t="s">
        <v>189</v>
      </c>
      <c r="C31" s="122">
        <f>C32+C34</f>
        <v>983000</v>
      </c>
      <c r="D31" s="122">
        <f>D32+D34</f>
        <v>983000</v>
      </c>
      <c r="E31" s="122">
        <f>E32+E34</f>
        <v>983000</v>
      </c>
    </row>
    <row r="32" spans="1:5" ht="12.75">
      <c r="A32" s="84" t="s">
        <v>135</v>
      </c>
      <c r="B32" s="85" t="s">
        <v>145</v>
      </c>
      <c r="C32" s="122">
        <f>C33</f>
        <v>669000</v>
      </c>
      <c r="D32" s="122">
        <f>D33</f>
        <v>669000</v>
      </c>
      <c r="E32" s="122">
        <f>E33</f>
        <v>669000</v>
      </c>
    </row>
    <row r="33" spans="1:5" ht="25.5">
      <c r="A33" s="84" t="s">
        <v>134</v>
      </c>
      <c r="B33" s="85" t="s">
        <v>143</v>
      </c>
      <c r="C33" s="122">
        <v>669000</v>
      </c>
      <c r="D33" s="122">
        <v>669000</v>
      </c>
      <c r="E33" s="122">
        <v>669000</v>
      </c>
    </row>
    <row r="34" spans="1:5" ht="12.75">
      <c r="A34" s="84" t="s">
        <v>173</v>
      </c>
      <c r="B34" s="85" t="s">
        <v>164</v>
      </c>
      <c r="C34" s="122">
        <f>C35</f>
        <v>314000</v>
      </c>
      <c r="D34" s="122">
        <f>D35</f>
        <v>314000</v>
      </c>
      <c r="E34" s="122">
        <f>E35</f>
        <v>314000</v>
      </c>
    </row>
    <row r="35" spans="1:5" ht="27" customHeight="1">
      <c r="A35" s="84" t="s">
        <v>171</v>
      </c>
      <c r="B35" s="85" t="s">
        <v>277</v>
      </c>
      <c r="C35" s="122">
        <v>314000</v>
      </c>
      <c r="D35" s="122">
        <v>314000</v>
      </c>
      <c r="E35" s="122">
        <v>314000</v>
      </c>
    </row>
    <row r="36" spans="1:5" ht="12.75">
      <c r="A36" s="84" t="s">
        <v>175</v>
      </c>
      <c r="B36" s="85" t="s">
        <v>140</v>
      </c>
      <c r="C36" s="122">
        <f aca="true" t="shared" si="0" ref="C36:E37">C37</f>
        <v>3000</v>
      </c>
      <c r="D36" s="122">
        <f t="shared" si="0"/>
        <v>3000</v>
      </c>
      <c r="E36" s="122">
        <f t="shared" si="0"/>
        <v>3000</v>
      </c>
    </row>
    <row r="37" spans="1:5" ht="38.25">
      <c r="A37" s="84" t="s">
        <v>144</v>
      </c>
      <c r="B37" s="85" t="s">
        <v>172</v>
      </c>
      <c r="C37" s="122">
        <f t="shared" si="0"/>
        <v>3000</v>
      </c>
      <c r="D37" s="122">
        <f t="shared" si="0"/>
        <v>3000</v>
      </c>
      <c r="E37" s="122">
        <f t="shared" si="0"/>
        <v>3000</v>
      </c>
    </row>
    <row r="38" spans="1:5" ht="63.75">
      <c r="A38" s="84" t="s">
        <v>168</v>
      </c>
      <c r="B38" s="85" t="s">
        <v>142</v>
      </c>
      <c r="C38" s="122">
        <v>3000</v>
      </c>
      <c r="D38" s="122">
        <v>3000</v>
      </c>
      <c r="E38" s="122">
        <v>3000</v>
      </c>
    </row>
    <row r="39" spans="1:5" ht="89.25" hidden="1">
      <c r="A39" s="86" t="s">
        <v>104</v>
      </c>
      <c r="B39" s="85" t="s">
        <v>105</v>
      </c>
      <c r="C39" s="122"/>
      <c r="D39" s="122"/>
      <c r="E39" s="122"/>
    </row>
    <row r="40" spans="1:5" ht="63.75" hidden="1">
      <c r="A40" s="84" t="s">
        <v>103</v>
      </c>
      <c r="B40" s="85" t="s">
        <v>106</v>
      </c>
      <c r="C40" s="122"/>
      <c r="D40" s="122"/>
      <c r="E40" s="122"/>
    </row>
    <row r="41" spans="1:5" ht="38.25">
      <c r="A41" s="84" t="s">
        <v>155</v>
      </c>
      <c r="B41" s="85" t="s">
        <v>178</v>
      </c>
      <c r="C41" s="122">
        <f>C42</f>
        <v>346000</v>
      </c>
      <c r="D41" s="122">
        <f>D42</f>
        <v>346000</v>
      </c>
      <c r="E41" s="122">
        <f>E42</f>
        <v>346000</v>
      </c>
    </row>
    <row r="42" spans="1:5" ht="76.5">
      <c r="A42" s="84" t="s">
        <v>185</v>
      </c>
      <c r="B42" s="85" t="s">
        <v>161</v>
      </c>
      <c r="C42" s="122">
        <f>C43+C46+C49+C52</f>
        <v>346000</v>
      </c>
      <c r="D42" s="122">
        <f>D43+D46+D49+D52</f>
        <v>346000</v>
      </c>
      <c r="E42" s="122">
        <f>E43+E46+E49+E52</f>
        <v>346000</v>
      </c>
    </row>
    <row r="43" spans="1:5" ht="49.5" customHeight="1" hidden="1">
      <c r="A43" s="84" t="s">
        <v>166</v>
      </c>
      <c r="B43" s="85" t="s">
        <v>137</v>
      </c>
      <c r="C43" s="122">
        <f>C45</f>
        <v>0</v>
      </c>
      <c r="D43" s="122">
        <f>D45</f>
        <v>0</v>
      </c>
      <c r="E43" s="122">
        <f>E45</f>
        <v>0</v>
      </c>
    </row>
    <row r="44" spans="1:5" ht="63.75" hidden="1">
      <c r="A44" s="84" t="s">
        <v>160</v>
      </c>
      <c r="B44" s="85" t="s">
        <v>192</v>
      </c>
      <c r="C44" s="122"/>
      <c r="D44" s="122"/>
      <c r="E44" s="122"/>
    </row>
    <row r="45" spans="1:5" ht="49.5" customHeight="1" hidden="1">
      <c r="A45" s="84" t="s">
        <v>87</v>
      </c>
      <c r="B45" s="85" t="s">
        <v>88</v>
      </c>
      <c r="C45" s="122"/>
      <c r="D45" s="122"/>
      <c r="E45" s="122"/>
    </row>
    <row r="46" spans="1:5" ht="63.75">
      <c r="A46" s="84" t="s">
        <v>154</v>
      </c>
      <c r="B46" s="85" t="s">
        <v>193</v>
      </c>
      <c r="C46" s="122">
        <f>C47</f>
        <v>122000</v>
      </c>
      <c r="D46" s="122">
        <f>D47</f>
        <v>122000</v>
      </c>
      <c r="E46" s="122">
        <f>E47</f>
        <v>122000</v>
      </c>
    </row>
    <row r="47" spans="1:5" ht="63.75">
      <c r="A47" s="84" t="s">
        <v>162</v>
      </c>
      <c r="B47" s="85" t="s">
        <v>163</v>
      </c>
      <c r="C47" s="122">
        <v>122000</v>
      </c>
      <c r="D47" s="122">
        <v>122000</v>
      </c>
      <c r="E47" s="122">
        <v>122000</v>
      </c>
    </row>
    <row r="48" spans="1:5" ht="63.75" hidden="1">
      <c r="A48" s="84" t="s">
        <v>165</v>
      </c>
      <c r="B48" s="85" t="s">
        <v>146</v>
      </c>
      <c r="C48" s="122"/>
      <c r="D48" s="122"/>
      <c r="E48" s="122"/>
    </row>
    <row r="49" spans="1:5" ht="76.5">
      <c r="A49" s="84" t="s">
        <v>150</v>
      </c>
      <c r="B49" s="85" t="s">
        <v>194</v>
      </c>
      <c r="C49" s="122">
        <f>C50</f>
        <v>224000</v>
      </c>
      <c r="D49" s="122">
        <f>D50</f>
        <v>224000</v>
      </c>
      <c r="E49" s="122">
        <f>E50</f>
        <v>224000</v>
      </c>
    </row>
    <row r="50" spans="1:5" ht="63.75">
      <c r="A50" s="84" t="s">
        <v>183</v>
      </c>
      <c r="B50" s="85" t="s">
        <v>278</v>
      </c>
      <c r="C50" s="122">
        <v>224000</v>
      </c>
      <c r="D50" s="122">
        <v>224000</v>
      </c>
      <c r="E50" s="122">
        <v>224000</v>
      </c>
    </row>
    <row r="51" spans="1:5" ht="63.75" hidden="1">
      <c r="A51" s="84" t="s">
        <v>182</v>
      </c>
      <c r="B51" s="85" t="s">
        <v>131</v>
      </c>
      <c r="C51" s="122"/>
      <c r="D51" s="122"/>
      <c r="E51" s="122"/>
    </row>
    <row r="52" spans="1:5" ht="76.5" hidden="1">
      <c r="A52" s="84" t="s">
        <v>196</v>
      </c>
      <c r="B52" s="85" t="s">
        <v>195</v>
      </c>
      <c r="C52" s="122">
        <f>C53</f>
        <v>0</v>
      </c>
      <c r="D52" s="122">
        <f>D53</f>
        <v>0</v>
      </c>
      <c r="E52" s="122">
        <f>E53</f>
        <v>0</v>
      </c>
    </row>
    <row r="53" spans="1:5" ht="60.75" customHeight="1" hidden="1">
      <c r="A53" s="84" t="s">
        <v>197</v>
      </c>
      <c r="B53" s="85" t="s">
        <v>21</v>
      </c>
      <c r="C53" s="122"/>
      <c r="D53" s="122"/>
      <c r="E53" s="122"/>
    </row>
    <row r="54" spans="1:5" ht="25.5">
      <c r="A54" s="84" t="s">
        <v>169</v>
      </c>
      <c r="B54" s="85" t="s">
        <v>156</v>
      </c>
      <c r="C54" s="122">
        <f>C55+C58</f>
        <v>118000</v>
      </c>
      <c r="D54" s="122">
        <f>D55+D58</f>
        <v>0</v>
      </c>
      <c r="E54" s="122">
        <f>E55+E58</f>
        <v>0</v>
      </c>
    </row>
    <row r="55" spans="1:5" ht="12.75" hidden="1">
      <c r="A55" s="84" t="s">
        <v>181</v>
      </c>
      <c r="B55" s="85" t="s">
        <v>167</v>
      </c>
      <c r="C55" s="122">
        <f aca="true" t="shared" si="1" ref="C55:E56">C56</f>
        <v>0</v>
      </c>
      <c r="D55" s="122">
        <f t="shared" si="1"/>
        <v>0</v>
      </c>
      <c r="E55" s="122">
        <f t="shared" si="1"/>
        <v>0</v>
      </c>
    </row>
    <row r="56" spans="1:5" ht="12.75" hidden="1">
      <c r="A56" s="84" t="s">
        <v>187</v>
      </c>
      <c r="B56" s="85" t="s">
        <v>157</v>
      </c>
      <c r="C56" s="122">
        <f t="shared" si="1"/>
        <v>0</v>
      </c>
      <c r="D56" s="122">
        <f t="shared" si="1"/>
        <v>0</v>
      </c>
      <c r="E56" s="122">
        <f t="shared" si="1"/>
        <v>0</v>
      </c>
    </row>
    <row r="57" spans="1:5" ht="24" customHeight="1" hidden="1">
      <c r="A57" s="84" t="s">
        <v>85</v>
      </c>
      <c r="B57" s="85" t="s">
        <v>86</v>
      </c>
      <c r="C57" s="122"/>
      <c r="D57" s="122"/>
      <c r="E57" s="122"/>
    </row>
    <row r="58" spans="1:5" ht="12.75">
      <c r="A58" s="84" t="s">
        <v>148</v>
      </c>
      <c r="B58" s="85" t="s">
        <v>190</v>
      </c>
      <c r="C58" s="122">
        <f aca="true" t="shared" si="2" ref="C58:E59">C59</f>
        <v>118000</v>
      </c>
      <c r="D58" s="122">
        <f t="shared" si="2"/>
        <v>0</v>
      </c>
      <c r="E58" s="122">
        <f t="shared" si="2"/>
        <v>0</v>
      </c>
    </row>
    <row r="59" spans="1:5" ht="12.75">
      <c r="A59" s="84" t="s">
        <v>127</v>
      </c>
      <c r="B59" s="85" t="s">
        <v>128</v>
      </c>
      <c r="C59" s="122">
        <f t="shared" si="2"/>
        <v>118000</v>
      </c>
      <c r="D59" s="122">
        <f t="shared" si="2"/>
        <v>0</v>
      </c>
      <c r="E59" s="122">
        <f t="shared" si="2"/>
        <v>0</v>
      </c>
    </row>
    <row r="60" spans="1:5" ht="25.5">
      <c r="A60" s="84" t="s">
        <v>401</v>
      </c>
      <c r="B60" s="85" t="s">
        <v>402</v>
      </c>
      <c r="C60" s="122">
        <f>100000+18000</f>
        <v>118000</v>
      </c>
      <c r="D60" s="122"/>
      <c r="E60" s="122"/>
    </row>
    <row r="61" spans="1:5" ht="12.75" hidden="1">
      <c r="A61" s="84" t="s">
        <v>132</v>
      </c>
      <c r="B61" s="85" t="s">
        <v>159</v>
      </c>
      <c r="C61" s="122">
        <f aca="true" t="shared" si="3" ref="C61:E62">C62</f>
        <v>0</v>
      </c>
      <c r="D61" s="122">
        <f t="shared" si="3"/>
        <v>0</v>
      </c>
      <c r="E61" s="122">
        <f t="shared" si="3"/>
        <v>0</v>
      </c>
    </row>
    <row r="62" spans="1:5" ht="25.5" hidden="1">
      <c r="A62" s="84" t="s">
        <v>186</v>
      </c>
      <c r="B62" s="85" t="s">
        <v>177</v>
      </c>
      <c r="C62" s="122">
        <f t="shared" si="3"/>
        <v>0</v>
      </c>
      <c r="D62" s="122">
        <f t="shared" si="3"/>
        <v>0</v>
      </c>
      <c r="E62" s="122">
        <f t="shared" si="3"/>
        <v>0</v>
      </c>
    </row>
    <row r="63" spans="1:5" ht="38.25" hidden="1">
      <c r="A63" s="84" t="s">
        <v>152</v>
      </c>
      <c r="B63" s="85" t="s">
        <v>138</v>
      </c>
      <c r="C63" s="122"/>
      <c r="D63" s="122"/>
      <c r="E63" s="122"/>
    </row>
    <row r="64" spans="1:5" ht="12.75">
      <c r="A64" s="82" t="s">
        <v>141</v>
      </c>
      <c r="B64" s="83" t="s">
        <v>158</v>
      </c>
      <c r="C64" s="121">
        <f>C65</f>
        <v>6885905.05</v>
      </c>
      <c r="D64" s="121">
        <f>D65</f>
        <v>227200</v>
      </c>
      <c r="E64" s="121">
        <f>E65</f>
        <v>241200</v>
      </c>
    </row>
    <row r="65" spans="1:5" ht="38.25">
      <c r="A65" s="82" t="s">
        <v>184</v>
      </c>
      <c r="B65" s="83" t="s">
        <v>176</v>
      </c>
      <c r="C65" s="121">
        <f>C66+C71+C74+C77+C80+C81+C84</f>
        <v>6885905.05</v>
      </c>
      <c r="D65" s="121">
        <f>D66+D71+D74+D77</f>
        <v>227200</v>
      </c>
      <c r="E65" s="121">
        <f>E66+E71+E74+E77</f>
        <v>241200</v>
      </c>
    </row>
    <row r="66" spans="1:5" ht="25.5">
      <c r="A66" s="82" t="s">
        <v>358</v>
      </c>
      <c r="B66" s="83" t="s">
        <v>130</v>
      </c>
      <c r="C66" s="121">
        <f>C67+C69</f>
        <v>2463900</v>
      </c>
      <c r="D66" s="121">
        <f>D67+D69</f>
        <v>148400</v>
      </c>
      <c r="E66" s="121">
        <f>E67+E69</f>
        <v>159900</v>
      </c>
    </row>
    <row r="67" spans="1:5" ht="12.75">
      <c r="A67" s="82" t="s">
        <v>357</v>
      </c>
      <c r="B67" s="83" t="s">
        <v>129</v>
      </c>
      <c r="C67" s="121">
        <f>C68</f>
        <v>168800</v>
      </c>
      <c r="D67" s="121">
        <f>D68</f>
        <v>148400</v>
      </c>
      <c r="E67" s="121">
        <f>E68</f>
        <v>159900</v>
      </c>
    </row>
    <row r="68" spans="1:5" ht="25.5">
      <c r="A68" s="82" t="s">
        <v>356</v>
      </c>
      <c r="B68" s="83" t="s">
        <v>279</v>
      </c>
      <c r="C68" s="122">
        <v>168800</v>
      </c>
      <c r="D68" s="122">
        <v>148400</v>
      </c>
      <c r="E68" s="122">
        <v>159900</v>
      </c>
    </row>
    <row r="69" spans="1:5" ht="25.5">
      <c r="A69" s="82" t="s">
        <v>355</v>
      </c>
      <c r="B69" s="83" t="s">
        <v>139</v>
      </c>
      <c r="C69" s="121">
        <f>C70</f>
        <v>2295100</v>
      </c>
      <c r="D69" s="121">
        <f>D70</f>
        <v>0</v>
      </c>
      <c r="E69" s="121">
        <f>E70</f>
        <v>0</v>
      </c>
    </row>
    <row r="70" spans="1:5" ht="25.5">
      <c r="A70" s="82" t="s">
        <v>354</v>
      </c>
      <c r="B70" s="83" t="s">
        <v>280</v>
      </c>
      <c r="C70" s="122">
        <v>2295100</v>
      </c>
      <c r="D70" s="122">
        <v>0</v>
      </c>
      <c r="E70" s="122">
        <v>0</v>
      </c>
    </row>
    <row r="71" spans="1:5" ht="25.5">
      <c r="A71" s="82" t="s">
        <v>353</v>
      </c>
      <c r="B71" s="83" t="s">
        <v>188</v>
      </c>
      <c r="C71" s="121">
        <f aca="true" t="shared" si="4" ref="C71:E72">C72</f>
        <v>2000000</v>
      </c>
      <c r="D71" s="121">
        <f t="shared" si="4"/>
        <v>0</v>
      </c>
      <c r="E71" s="121">
        <f t="shared" si="4"/>
        <v>0</v>
      </c>
    </row>
    <row r="72" spans="1:5" ht="12.75">
      <c r="A72" s="82" t="s">
        <v>352</v>
      </c>
      <c r="B72" s="83" t="s">
        <v>136</v>
      </c>
      <c r="C72" s="121">
        <f t="shared" si="4"/>
        <v>2000000</v>
      </c>
      <c r="D72" s="121">
        <f t="shared" si="4"/>
        <v>0</v>
      </c>
      <c r="E72" s="121">
        <f t="shared" si="4"/>
        <v>0</v>
      </c>
    </row>
    <row r="73" spans="1:5" ht="12.75">
      <c r="A73" s="82" t="s">
        <v>351</v>
      </c>
      <c r="B73" s="83" t="s">
        <v>281</v>
      </c>
      <c r="C73" s="121">
        <v>2000000</v>
      </c>
      <c r="D73" s="121"/>
      <c r="E73" s="121"/>
    </row>
    <row r="74" spans="1:5" ht="25.5">
      <c r="A74" s="82" t="s">
        <v>350</v>
      </c>
      <c r="B74" s="83" t="s">
        <v>149</v>
      </c>
      <c r="C74" s="121">
        <f aca="true" t="shared" si="5" ref="C74:E75">C75</f>
        <v>78800</v>
      </c>
      <c r="D74" s="121">
        <f t="shared" si="5"/>
        <v>78800</v>
      </c>
      <c r="E74" s="121">
        <f t="shared" si="5"/>
        <v>81300</v>
      </c>
    </row>
    <row r="75" spans="1:5" ht="38.25">
      <c r="A75" s="82" t="s">
        <v>349</v>
      </c>
      <c r="B75" s="83" t="s">
        <v>147</v>
      </c>
      <c r="C75" s="121">
        <f t="shared" si="5"/>
        <v>78800</v>
      </c>
      <c r="D75" s="121">
        <f t="shared" si="5"/>
        <v>78800</v>
      </c>
      <c r="E75" s="121">
        <f t="shared" si="5"/>
        <v>81300</v>
      </c>
    </row>
    <row r="76" spans="1:5" ht="38.25">
      <c r="A76" s="82" t="s">
        <v>348</v>
      </c>
      <c r="B76" s="83" t="s">
        <v>282</v>
      </c>
      <c r="C76" s="122">
        <v>78800</v>
      </c>
      <c r="D76" s="122">
        <v>78800</v>
      </c>
      <c r="E76" s="122">
        <v>81300</v>
      </c>
    </row>
    <row r="77" spans="1:5" ht="12.75">
      <c r="A77" s="82" t="s">
        <v>347</v>
      </c>
      <c r="B77" s="83" t="s">
        <v>314</v>
      </c>
      <c r="C77" s="121">
        <f aca="true" t="shared" si="6" ref="C77:E78">C78</f>
        <v>688574.46</v>
      </c>
      <c r="D77" s="121">
        <f t="shared" si="6"/>
        <v>0</v>
      </c>
      <c r="E77" s="121">
        <f t="shared" si="6"/>
        <v>0</v>
      </c>
    </row>
    <row r="78" spans="1:5" ht="51">
      <c r="A78" s="82" t="s">
        <v>346</v>
      </c>
      <c r="B78" s="83" t="s">
        <v>315</v>
      </c>
      <c r="C78" s="121">
        <f t="shared" si="6"/>
        <v>688574.46</v>
      </c>
      <c r="D78" s="121">
        <f t="shared" si="6"/>
        <v>0</v>
      </c>
      <c r="E78" s="121">
        <f t="shared" si="6"/>
        <v>0</v>
      </c>
    </row>
    <row r="79" spans="1:5" ht="63.75">
      <c r="A79" s="82" t="s">
        <v>345</v>
      </c>
      <c r="B79" s="83" t="s">
        <v>316</v>
      </c>
      <c r="C79" s="122">
        <v>688574.46</v>
      </c>
      <c r="D79" s="122">
        <v>0</v>
      </c>
      <c r="E79" s="122">
        <v>0</v>
      </c>
    </row>
    <row r="80" spans="1:5" ht="51">
      <c r="A80" s="82" t="s">
        <v>417</v>
      </c>
      <c r="B80" s="83" t="s">
        <v>418</v>
      </c>
      <c r="C80" s="122">
        <v>41880</v>
      </c>
      <c r="D80" s="122">
        <v>0</v>
      </c>
      <c r="E80" s="122">
        <v>0</v>
      </c>
    </row>
    <row r="81" spans="1:5" ht="25.5">
      <c r="A81" s="80" t="s">
        <v>419</v>
      </c>
      <c r="B81" s="81" t="s">
        <v>393</v>
      </c>
      <c r="C81" s="135">
        <v>1602750.59</v>
      </c>
      <c r="D81" s="134">
        <f>D82</f>
        <v>0</v>
      </c>
      <c r="E81" s="134">
        <f>E82</f>
        <v>0</v>
      </c>
    </row>
    <row r="82" spans="1:5" ht="25.5">
      <c r="A82" s="82" t="s">
        <v>419</v>
      </c>
      <c r="B82" s="83" t="s">
        <v>393</v>
      </c>
      <c r="C82" s="121">
        <v>4732.8</v>
      </c>
      <c r="D82" s="121">
        <f>D83</f>
        <v>0</v>
      </c>
      <c r="E82" s="121">
        <f>E83</f>
        <v>0</v>
      </c>
    </row>
    <row r="83" spans="1:5" ht="25.5">
      <c r="A83" s="82" t="s">
        <v>394</v>
      </c>
      <c r="B83" s="83" t="s">
        <v>19</v>
      </c>
      <c r="C83" s="122">
        <v>1598017.79</v>
      </c>
      <c r="D83" s="122">
        <v>0</v>
      </c>
      <c r="E83" s="122">
        <v>0</v>
      </c>
    </row>
    <row r="84" spans="1:5" ht="12.75">
      <c r="A84" s="129" t="s">
        <v>420</v>
      </c>
      <c r="B84" s="130" t="s">
        <v>421</v>
      </c>
      <c r="C84" s="131">
        <v>10000</v>
      </c>
      <c r="D84" s="132">
        <v>0</v>
      </c>
      <c r="E84" s="133">
        <v>0</v>
      </c>
    </row>
    <row r="85" spans="1:5" ht="12.75">
      <c r="A85" s="126" t="s">
        <v>422</v>
      </c>
      <c r="B85" s="124" t="s">
        <v>421</v>
      </c>
      <c r="C85" s="127">
        <v>10000</v>
      </c>
      <c r="D85" s="128">
        <v>0</v>
      </c>
      <c r="E85" s="125">
        <v>0</v>
      </c>
    </row>
    <row r="86" spans="1:5" ht="12.75">
      <c r="A86" s="126" t="s">
        <v>423</v>
      </c>
      <c r="B86" s="124" t="s">
        <v>421</v>
      </c>
      <c r="C86" s="127">
        <v>10000</v>
      </c>
      <c r="D86" s="128">
        <v>0</v>
      </c>
      <c r="E86" s="125">
        <v>0</v>
      </c>
    </row>
    <row r="87" spans="1:2" ht="12.75">
      <c r="A87" s="142" t="s">
        <v>403</v>
      </c>
      <c r="B87" s="149"/>
    </row>
    <row r="88" spans="1:5" ht="12.75">
      <c r="A88" s="142" t="s">
        <v>359</v>
      </c>
      <c r="B88" s="143"/>
      <c r="C88" s="147" t="s">
        <v>399</v>
      </c>
      <c r="D88" s="147"/>
      <c r="E88" s="147"/>
    </row>
  </sheetData>
  <sheetProtection/>
  <mergeCells count="14">
    <mergeCell ref="B1:E1"/>
    <mergeCell ref="B2:E2"/>
    <mergeCell ref="B3:E3"/>
    <mergeCell ref="B4:E4"/>
    <mergeCell ref="A13:B13"/>
    <mergeCell ref="A87:B87"/>
    <mergeCell ref="A88:B88"/>
    <mergeCell ref="B6:E6"/>
    <mergeCell ref="B7:E7"/>
    <mergeCell ref="B8:E8"/>
    <mergeCell ref="B9:E9"/>
    <mergeCell ref="A11:E11"/>
    <mergeCell ref="D13:E13"/>
    <mergeCell ref="C88:E88"/>
  </mergeCells>
  <printOptions/>
  <pageMargins left="1.1811023622047245" right="0.5905511811023623" top="0.7874015748031497" bottom="0.7874015748031497" header="0" footer="0"/>
  <pageSetup horizontalDpi="600" verticalDpi="600" orientation="portrait" paperSize="9" scale="77" r:id="rId1"/>
  <rowBreaks count="1" manualBreakCount="1">
    <brk id="49" max="4" man="1"/>
  </rowBreaks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V95"/>
  <sheetViews>
    <sheetView tabSelected="1" view="pageBreakPreview" zoomScaleSheetLayoutView="100" workbookViewId="0" topLeftCell="A25">
      <selection activeCell="A1" sqref="A1:I93"/>
    </sheetView>
  </sheetViews>
  <sheetFormatPr defaultColWidth="9.140625" defaultRowHeight="12.75"/>
  <cols>
    <col min="1" max="1" width="46.00390625" style="87" customWidth="1"/>
    <col min="2" max="2" width="5.7109375" style="87" customWidth="1"/>
    <col min="3" max="3" width="5.00390625" style="88" customWidth="1"/>
    <col min="4" max="4" width="4.421875" style="106" customWidth="1"/>
    <col min="5" max="5" width="13.57421875" style="88" customWidth="1"/>
    <col min="6" max="6" width="4.140625" style="106" customWidth="1"/>
    <col min="7" max="7" width="11.140625" style="88" customWidth="1"/>
    <col min="8" max="8" width="11.421875" style="88" customWidth="1"/>
    <col min="9" max="9" width="11.00390625" style="88" customWidth="1"/>
    <col min="10" max="16384" width="9.140625" style="88" customWidth="1"/>
  </cols>
  <sheetData>
    <row r="1" spans="3:9" ht="12.75">
      <c r="C1" s="156" t="s">
        <v>406</v>
      </c>
      <c r="D1" s="156"/>
      <c r="E1" s="156"/>
      <c r="F1" s="156"/>
      <c r="G1" s="156"/>
      <c r="H1" s="156"/>
      <c r="I1" s="156"/>
    </row>
    <row r="2" spans="3:9" ht="12.75">
      <c r="C2" s="156" t="s">
        <v>218</v>
      </c>
      <c r="D2" s="156"/>
      <c r="E2" s="156"/>
      <c r="F2" s="156"/>
      <c r="G2" s="156"/>
      <c r="H2" s="156"/>
      <c r="I2" s="156"/>
    </row>
    <row r="3" spans="3:9" ht="12.75">
      <c r="C3" s="156" t="s">
        <v>341</v>
      </c>
      <c r="D3" s="156"/>
      <c r="E3" s="156"/>
      <c r="F3" s="156"/>
      <c r="G3" s="156"/>
      <c r="H3" s="156"/>
      <c r="I3" s="156"/>
    </row>
    <row r="4" spans="3:9" ht="12.75">
      <c r="C4" s="156" t="s">
        <v>433</v>
      </c>
      <c r="D4" s="156"/>
      <c r="E4" s="156"/>
      <c r="F4" s="156"/>
      <c r="G4" s="156"/>
      <c r="H4" s="156"/>
      <c r="I4" s="156"/>
    </row>
    <row r="5" spans="3:9" ht="12.75">
      <c r="C5" s="114"/>
      <c r="D5" s="114"/>
      <c r="E5" s="114"/>
      <c r="F5" s="114"/>
      <c r="G5" s="114"/>
      <c r="H5" s="114"/>
      <c r="I5" s="114"/>
    </row>
    <row r="6" spans="3:9" ht="12.75">
      <c r="C6" s="156" t="s">
        <v>335</v>
      </c>
      <c r="D6" s="156"/>
      <c r="E6" s="156"/>
      <c r="F6" s="156"/>
      <c r="G6" s="156"/>
      <c r="H6" s="156"/>
      <c r="I6" s="156"/>
    </row>
    <row r="7" spans="3:9" ht="12.75">
      <c r="C7" s="156" t="s">
        <v>218</v>
      </c>
      <c r="D7" s="156"/>
      <c r="E7" s="156"/>
      <c r="F7" s="156"/>
      <c r="G7" s="156"/>
      <c r="H7" s="156"/>
      <c r="I7" s="156"/>
    </row>
    <row r="8" spans="3:9" ht="12.75">
      <c r="C8" s="156" t="s">
        <v>341</v>
      </c>
      <c r="D8" s="156"/>
      <c r="E8" s="156"/>
      <c r="F8" s="156"/>
      <c r="G8" s="156"/>
      <c r="H8" s="156"/>
      <c r="I8" s="156"/>
    </row>
    <row r="9" spans="3:9" ht="12.75">
      <c r="C9" s="156" t="s">
        <v>405</v>
      </c>
      <c r="D9" s="156"/>
      <c r="E9" s="156"/>
      <c r="F9" s="156"/>
      <c r="G9" s="156"/>
      <c r="H9" s="156"/>
      <c r="I9" s="156"/>
    </row>
    <row r="11" spans="1:9" ht="31.5" customHeight="1">
      <c r="A11" s="145" t="s">
        <v>360</v>
      </c>
      <c r="B11" s="145"/>
      <c r="C11" s="145"/>
      <c r="D11" s="145"/>
      <c r="E11" s="145"/>
      <c r="F11" s="145"/>
      <c r="G11" s="145"/>
      <c r="H11" s="145"/>
      <c r="I11" s="145"/>
    </row>
    <row r="12" spans="4:16" ht="18.75">
      <c r="D12" s="88"/>
      <c r="F12" s="88"/>
      <c r="I12" s="89" t="s">
        <v>396</v>
      </c>
      <c r="K12" s="151"/>
      <c r="L12" s="151"/>
      <c r="M12" s="151"/>
      <c r="N12" s="151"/>
      <c r="O12" s="151"/>
      <c r="P12" s="151"/>
    </row>
    <row r="13" spans="1:16" ht="12.75" customHeight="1">
      <c r="A13" s="152" t="s">
        <v>241</v>
      </c>
      <c r="B13" s="154" t="s">
        <v>395</v>
      </c>
      <c r="C13" s="152" t="s">
        <v>242</v>
      </c>
      <c r="D13" s="153" t="s">
        <v>211</v>
      </c>
      <c r="E13" s="152" t="s">
        <v>212</v>
      </c>
      <c r="F13" s="153" t="s">
        <v>213</v>
      </c>
      <c r="G13" s="153" t="s">
        <v>25</v>
      </c>
      <c r="H13" s="153" t="s">
        <v>313</v>
      </c>
      <c r="I13" s="153" t="s">
        <v>336</v>
      </c>
      <c r="K13" s="151"/>
      <c r="L13" s="151"/>
      <c r="M13" s="151"/>
      <c r="N13" s="151"/>
      <c r="O13" s="151"/>
      <c r="P13" s="151"/>
    </row>
    <row r="14" spans="1:16" ht="42.75" customHeight="1">
      <c r="A14" s="152"/>
      <c r="B14" s="155"/>
      <c r="C14" s="152"/>
      <c r="D14" s="153"/>
      <c r="E14" s="152"/>
      <c r="F14" s="153"/>
      <c r="G14" s="153"/>
      <c r="H14" s="153"/>
      <c r="I14" s="153"/>
      <c r="K14" s="151"/>
      <c r="L14" s="151"/>
      <c r="M14" s="151"/>
      <c r="N14" s="151"/>
      <c r="O14" s="151"/>
      <c r="P14" s="151"/>
    </row>
    <row r="15" spans="1:48" ht="18.75">
      <c r="A15" s="90" t="s">
        <v>243</v>
      </c>
      <c r="B15" s="90"/>
      <c r="C15" s="91"/>
      <c r="D15" s="91"/>
      <c r="E15" s="91" t="s">
        <v>244</v>
      </c>
      <c r="F15" s="91"/>
      <c r="G15" s="122">
        <f>G16</f>
        <v>8461252.11</v>
      </c>
      <c r="H15" s="122">
        <f>H16</f>
        <v>1636100</v>
      </c>
      <c r="I15" s="122">
        <f>I16</f>
        <v>1614600</v>
      </c>
      <c r="J15" s="92"/>
      <c r="K15" s="151"/>
      <c r="L15" s="151"/>
      <c r="M15" s="151"/>
      <c r="N15" s="151"/>
      <c r="O15" s="151"/>
      <c r="P15" s="151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</row>
    <row r="16" spans="1:10" ht="51.75" customHeight="1">
      <c r="A16" s="90" t="s">
        <v>371</v>
      </c>
      <c r="B16" s="107">
        <v>914</v>
      </c>
      <c r="C16" s="93"/>
      <c r="D16" s="93"/>
      <c r="E16" s="93"/>
      <c r="F16" s="93"/>
      <c r="G16" s="123">
        <f>G17+G31+G38+G44+G61+G76+G84</f>
        <v>8461252.11</v>
      </c>
      <c r="H16" s="123">
        <f>H17+H31+H38+H44+H61+H76+H84</f>
        <v>1636100</v>
      </c>
      <c r="I16" s="123">
        <f>I17+I31+I38+I44+I61+I76+I84</f>
        <v>1614600</v>
      </c>
      <c r="J16" s="94"/>
    </row>
    <row r="17" spans="1:9" ht="12.75">
      <c r="A17" s="95" t="s">
        <v>245</v>
      </c>
      <c r="B17" s="108">
        <v>914</v>
      </c>
      <c r="C17" s="91" t="s">
        <v>199</v>
      </c>
      <c r="D17" s="91"/>
      <c r="E17" s="91"/>
      <c r="F17" s="91"/>
      <c r="G17" s="123">
        <f>G18+G24</f>
        <v>2120755.79</v>
      </c>
      <c r="H17" s="123">
        <f>H18+H24</f>
        <v>1042000</v>
      </c>
      <c r="I17" s="123">
        <f>I18+I24</f>
        <v>1018000</v>
      </c>
    </row>
    <row r="18" spans="1:9" ht="39" customHeight="1">
      <c r="A18" s="95" t="s">
        <v>318</v>
      </c>
      <c r="B18" s="108">
        <v>914</v>
      </c>
      <c r="C18" s="91" t="s">
        <v>199</v>
      </c>
      <c r="D18" s="91" t="s">
        <v>202</v>
      </c>
      <c r="E18" s="91"/>
      <c r="F18" s="91"/>
      <c r="G18" s="123">
        <f aca="true" t="shared" si="0" ref="G18:I20">G19</f>
        <v>622000</v>
      </c>
      <c r="H18" s="123">
        <f t="shared" si="0"/>
        <v>391000</v>
      </c>
      <c r="I18" s="123">
        <f t="shared" si="0"/>
        <v>391000</v>
      </c>
    </row>
    <row r="19" spans="1:9" ht="51">
      <c r="A19" s="85" t="s">
        <v>361</v>
      </c>
      <c r="B19" s="84">
        <v>914</v>
      </c>
      <c r="C19" s="93" t="s">
        <v>199</v>
      </c>
      <c r="D19" s="93" t="s">
        <v>202</v>
      </c>
      <c r="E19" s="96" t="s">
        <v>26</v>
      </c>
      <c r="F19" s="93"/>
      <c r="G19" s="122">
        <f t="shared" si="0"/>
        <v>622000</v>
      </c>
      <c r="H19" s="122">
        <f t="shared" si="0"/>
        <v>391000</v>
      </c>
      <c r="I19" s="122">
        <f t="shared" si="0"/>
        <v>391000</v>
      </c>
    </row>
    <row r="20" spans="1:9" ht="48.75" customHeight="1">
      <c r="A20" s="85" t="s">
        <v>362</v>
      </c>
      <c r="B20" s="84">
        <v>914</v>
      </c>
      <c r="C20" s="93" t="s">
        <v>199</v>
      </c>
      <c r="D20" s="93" t="s">
        <v>202</v>
      </c>
      <c r="E20" s="96" t="s">
        <v>27</v>
      </c>
      <c r="F20" s="93"/>
      <c r="G20" s="122">
        <f t="shared" si="0"/>
        <v>622000</v>
      </c>
      <c r="H20" s="122">
        <f t="shared" si="0"/>
        <v>391000</v>
      </c>
      <c r="I20" s="122">
        <f t="shared" si="0"/>
        <v>391000</v>
      </c>
    </row>
    <row r="21" spans="1:9" ht="38.25">
      <c r="A21" s="97" t="s">
        <v>363</v>
      </c>
      <c r="B21" s="82">
        <v>914</v>
      </c>
      <c r="C21" s="93" t="s">
        <v>199</v>
      </c>
      <c r="D21" s="93" t="s">
        <v>202</v>
      </c>
      <c r="E21" s="96" t="s">
        <v>28</v>
      </c>
      <c r="F21" s="93"/>
      <c r="G21" s="122">
        <f>SUM(G22:G23)</f>
        <v>622000</v>
      </c>
      <c r="H21" s="122">
        <f>SUM(H22:H23)</f>
        <v>391000</v>
      </c>
      <c r="I21" s="122">
        <f>SUM(I22:I23)</f>
        <v>391000</v>
      </c>
    </row>
    <row r="22" spans="1:9" ht="89.25">
      <c r="A22" s="98" t="s">
        <v>364</v>
      </c>
      <c r="B22" s="84">
        <v>914</v>
      </c>
      <c r="C22" s="93" t="s">
        <v>199</v>
      </c>
      <c r="D22" s="93" t="s">
        <v>200</v>
      </c>
      <c r="E22" s="93" t="s">
        <v>229</v>
      </c>
      <c r="F22" s="93" t="s">
        <v>206</v>
      </c>
      <c r="G22" s="122">
        <v>622000</v>
      </c>
      <c r="H22" s="122">
        <v>391000</v>
      </c>
      <c r="I22" s="122">
        <v>391000</v>
      </c>
    </row>
    <row r="23" spans="1:9" ht="51">
      <c r="A23" s="98" t="s">
        <v>247</v>
      </c>
      <c r="B23" s="109"/>
      <c r="C23" s="93" t="s">
        <v>199</v>
      </c>
      <c r="D23" s="93" t="s">
        <v>200</v>
      </c>
      <c r="E23" s="93" t="s">
        <v>229</v>
      </c>
      <c r="F23" s="93" t="s">
        <v>207</v>
      </c>
      <c r="G23" s="122"/>
      <c r="H23" s="122"/>
      <c r="I23" s="122"/>
    </row>
    <row r="24" spans="1:9" s="99" customFormat="1" ht="53.25" customHeight="1">
      <c r="A24" s="95" t="s">
        <v>23</v>
      </c>
      <c r="B24" s="108">
        <v>914</v>
      </c>
      <c r="C24" s="91" t="s">
        <v>199</v>
      </c>
      <c r="D24" s="91" t="s">
        <v>202</v>
      </c>
      <c r="E24" s="91"/>
      <c r="F24" s="91"/>
      <c r="G24" s="123">
        <f>G27</f>
        <v>1498755.79</v>
      </c>
      <c r="H24" s="123">
        <f>H27</f>
        <v>651000</v>
      </c>
      <c r="I24" s="123">
        <f>I27</f>
        <v>627000</v>
      </c>
    </row>
    <row r="25" spans="1:9" ht="51" customHeight="1">
      <c r="A25" s="85" t="s">
        <v>361</v>
      </c>
      <c r="B25" s="84">
        <v>914</v>
      </c>
      <c r="C25" s="93" t="s">
        <v>199</v>
      </c>
      <c r="D25" s="93" t="s">
        <v>202</v>
      </c>
      <c r="E25" s="96" t="s">
        <v>26</v>
      </c>
      <c r="F25" s="93"/>
      <c r="G25" s="122">
        <f>G27</f>
        <v>1498755.79</v>
      </c>
      <c r="H25" s="122">
        <f>H27</f>
        <v>651000</v>
      </c>
      <c r="I25" s="122">
        <f>I27</f>
        <v>627000</v>
      </c>
    </row>
    <row r="26" spans="1:9" ht="51" customHeight="1">
      <c r="A26" s="85" t="s">
        <v>362</v>
      </c>
      <c r="B26" s="84">
        <v>914</v>
      </c>
      <c r="C26" s="93" t="s">
        <v>199</v>
      </c>
      <c r="D26" s="93" t="s">
        <v>202</v>
      </c>
      <c r="E26" s="96" t="s">
        <v>27</v>
      </c>
      <c r="F26" s="93"/>
      <c r="G26" s="122">
        <f>G27</f>
        <v>1498755.79</v>
      </c>
      <c r="H26" s="122">
        <f>H27</f>
        <v>651000</v>
      </c>
      <c r="I26" s="122">
        <f>I27</f>
        <v>627000</v>
      </c>
    </row>
    <row r="27" spans="1:9" ht="36" customHeight="1">
      <c r="A27" s="100" t="s">
        <v>365</v>
      </c>
      <c r="B27" s="110">
        <v>914</v>
      </c>
      <c r="C27" s="93" t="s">
        <v>199</v>
      </c>
      <c r="D27" s="93" t="s">
        <v>202</v>
      </c>
      <c r="E27" s="96" t="s">
        <v>29</v>
      </c>
      <c r="F27" s="93"/>
      <c r="G27" s="122">
        <f>SUM(G28:G30)</f>
        <v>1498755.79</v>
      </c>
      <c r="H27" s="122">
        <f>SUM(H28:H30)</f>
        <v>651000</v>
      </c>
      <c r="I27" s="122">
        <f>SUM(I28:I30)</f>
        <v>627000</v>
      </c>
    </row>
    <row r="28" spans="1:9" ht="81" customHeight="1">
      <c r="A28" s="98" t="s">
        <v>307</v>
      </c>
      <c r="B28" s="84">
        <v>914</v>
      </c>
      <c r="C28" s="93" t="s">
        <v>199</v>
      </c>
      <c r="D28" s="93" t="s">
        <v>202</v>
      </c>
      <c r="E28" s="93" t="s">
        <v>231</v>
      </c>
      <c r="F28" s="93" t="s">
        <v>206</v>
      </c>
      <c r="G28" s="122">
        <v>788300</v>
      </c>
      <c r="H28" s="122">
        <v>651000</v>
      </c>
      <c r="I28" s="122">
        <v>627000</v>
      </c>
    </row>
    <row r="29" spans="1:9" ht="39.75" customHeight="1">
      <c r="A29" s="98" t="s">
        <v>288</v>
      </c>
      <c r="B29" s="84">
        <v>914</v>
      </c>
      <c r="C29" s="93" t="s">
        <v>199</v>
      </c>
      <c r="D29" s="93" t="s">
        <v>202</v>
      </c>
      <c r="E29" s="93" t="s">
        <v>231</v>
      </c>
      <c r="F29" s="93" t="s">
        <v>207</v>
      </c>
      <c r="G29" s="122">
        <v>465455.79</v>
      </c>
      <c r="H29" s="122">
        <v>0</v>
      </c>
      <c r="I29" s="122">
        <v>0</v>
      </c>
    </row>
    <row r="30" spans="1:9" ht="25.5">
      <c r="A30" s="98" t="s">
        <v>240</v>
      </c>
      <c r="B30" s="84">
        <v>914</v>
      </c>
      <c r="C30" s="93" t="s">
        <v>199</v>
      </c>
      <c r="D30" s="93" t="s">
        <v>202</v>
      </c>
      <c r="E30" s="93" t="s">
        <v>231</v>
      </c>
      <c r="F30" s="93" t="s">
        <v>209</v>
      </c>
      <c r="G30" s="122">
        <v>245000</v>
      </c>
      <c r="H30" s="122">
        <v>0</v>
      </c>
      <c r="I30" s="122">
        <v>0</v>
      </c>
    </row>
    <row r="31" spans="1:9" ht="12.75">
      <c r="A31" s="95" t="s">
        <v>248</v>
      </c>
      <c r="B31" s="108">
        <v>914</v>
      </c>
      <c r="C31" s="91" t="s">
        <v>200</v>
      </c>
      <c r="D31" s="91"/>
      <c r="E31" s="91"/>
      <c r="F31" s="91"/>
      <c r="G31" s="123">
        <f aca="true" t="shared" si="1" ref="G31:I34">G32</f>
        <v>78800</v>
      </c>
      <c r="H31" s="123">
        <f t="shared" si="1"/>
        <v>78800</v>
      </c>
      <c r="I31" s="123">
        <f t="shared" si="1"/>
        <v>81300</v>
      </c>
    </row>
    <row r="32" spans="1:9" ht="12.75">
      <c r="A32" s="95" t="s">
        <v>249</v>
      </c>
      <c r="B32" s="108">
        <v>914</v>
      </c>
      <c r="C32" s="91" t="s">
        <v>200</v>
      </c>
      <c r="D32" s="91" t="s">
        <v>201</v>
      </c>
      <c r="E32" s="91"/>
      <c r="F32" s="91"/>
      <c r="G32" s="123">
        <f t="shared" si="1"/>
        <v>78800</v>
      </c>
      <c r="H32" s="123">
        <f t="shared" si="1"/>
        <v>78800</v>
      </c>
      <c r="I32" s="123">
        <f t="shared" si="1"/>
        <v>81300</v>
      </c>
    </row>
    <row r="33" spans="1:9" ht="51" customHeight="1">
      <c r="A33" s="85" t="s">
        <v>361</v>
      </c>
      <c r="B33" s="84">
        <v>914</v>
      </c>
      <c r="C33" s="93" t="s">
        <v>200</v>
      </c>
      <c r="D33" s="93" t="s">
        <v>201</v>
      </c>
      <c r="E33" s="96" t="s">
        <v>26</v>
      </c>
      <c r="F33" s="93"/>
      <c r="G33" s="122">
        <f t="shared" si="1"/>
        <v>78800</v>
      </c>
      <c r="H33" s="122">
        <f t="shared" si="1"/>
        <v>78800</v>
      </c>
      <c r="I33" s="122">
        <f t="shared" si="1"/>
        <v>81300</v>
      </c>
    </row>
    <row r="34" spans="1:9" ht="25.5" customHeight="1">
      <c r="A34" s="85" t="s">
        <v>320</v>
      </c>
      <c r="B34" s="84">
        <v>914</v>
      </c>
      <c r="C34" s="93" t="s">
        <v>200</v>
      </c>
      <c r="D34" s="93" t="s">
        <v>201</v>
      </c>
      <c r="E34" s="96" t="s">
        <v>30</v>
      </c>
      <c r="F34" s="93"/>
      <c r="G34" s="122">
        <f t="shared" si="1"/>
        <v>78800</v>
      </c>
      <c r="H34" s="122">
        <f t="shared" si="1"/>
        <v>78800</v>
      </c>
      <c r="I34" s="122">
        <f t="shared" si="1"/>
        <v>81300</v>
      </c>
    </row>
    <row r="35" spans="1:9" ht="37.5" customHeight="1">
      <c r="A35" s="97" t="s">
        <v>366</v>
      </c>
      <c r="B35" s="82">
        <v>914</v>
      </c>
      <c r="C35" s="93" t="s">
        <v>200</v>
      </c>
      <c r="D35" s="93" t="s">
        <v>201</v>
      </c>
      <c r="E35" s="96" t="s">
        <v>32</v>
      </c>
      <c r="F35" s="93"/>
      <c r="G35" s="122">
        <f>SUM(G36:G37)</f>
        <v>78800</v>
      </c>
      <c r="H35" s="122">
        <f>SUM(H36:H37)</f>
        <v>78800</v>
      </c>
      <c r="I35" s="122">
        <f>SUM(I36:I37)</f>
        <v>81300</v>
      </c>
    </row>
    <row r="36" spans="1:9" ht="89.25">
      <c r="A36" s="98" t="s">
        <v>308</v>
      </c>
      <c r="B36" s="84">
        <v>914</v>
      </c>
      <c r="C36" s="93" t="s">
        <v>200</v>
      </c>
      <c r="D36" s="93" t="s">
        <v>201</v>
      </c>
      <c r="E36" s="93" t="s">
        <v>227</v>
      </c>
      <c r="F36" s="93" t="s">
        <v>206</v>
      </c>
      <c r="G36" s="122">
        <v>70500</v>
      </c>
      <c r="H36" s="122">
        <v>70500</v>
      </c>
      <c r="I36" s="122">
        <v>73000</v>
      </c>
    </row>
    <row r="37" spans="1:9" ht="51">
      <c r="A37" s="98" t="s">
        <v>287</v>
      </c>
      <c r="B37" s="84">
        <v>914</v>
      </c>
      <c r="C37" s="93" t="s">
        <v>200</v>
      </c>
      <c r="D37" s="93" t="s">
        <v>201</v>
      </c>
      <c r="E37" s="93" t="s">
        <v>227</v>
      </c>
      <c r="F37" s="93" t="s">
        <v>207</v>
      </c>
      <c r="G37" s="122">
        <v>8300</v>
      </c>
      <c r="H37" s="122">
        <v>8300</v>
      </c>
      <c r="I37" s="122">
        <v>8300</v>
      </c>
    </row>
    <row r="38" spans="1:9" ht="25.5">
      <c r="A38" s="95" t="s">
        <v>250</v>
      </c>
      <c r="B38" s="108">
        <v>914</v>
      </c>
      <c r="C38" s="91" t="s">
        <v>201</v>
      </c>
      <c r="D38" s="91"/>
      <c r="E38" s="91"/>
      <c r="F38" s="91"/>
      <c r="G38" s="123">
        <f aca="true" t="shared" si="2" ref="G38:I41">G39</f>
        <v>1000</v>
      </c>
      <c r="H38" s="123">
        <f t="shared" si="2"/>
        <v>1000</v>
      </c>
      <c r="I38" s="123">
        <f t="shared" si="2"/>
        <v>1000</v>
      </c>
    </row>
    <row r="39" spans="1:9" ht="38.25">
      <c r="A39" s="95" t="s">
        <v>306</v>
      </c>
      <c r="B39" s="108">
        <v>914</v>
      </c>
      <c r="C39" s="91" t="s">
        <v>201</v>
      </c>
      <c r="D39" s="91" t="s">
        <v>215</v>
      </c>
      <c r="E39" s="91"/>
      <c r="F39" s="91"/>
      <c r="G39" s="123">
        <f t="shared" si="2"/>
        <v>1000</v>
      </c>
      <c r="H39" s="123">
        <f t="shared" si="2"/>
        <v>1000</v>
      </c>
      <c r="I39" s="123">
        <f t="shared" si="2"/>
        <v>1000</v>
      </c>
    </row>
    <row r="40" spans="1:9" ht="51" customHeight="1">
      <c r="A40" s="85" t="s">
        <v>361</v>
      </c>
      <c r="B40" s="84">
        <v>914</v>
      </c>
      <c r="C40" s="93" t="s">
        <v>201</v>
      </c>
      <c r="D40" s="93" t="s">
        <v>215</v>
      </c>
      <c r="E40" s="96" t="s">
        <v>26</v>
      </c>
      <c r="F40" s="93"/>
      <c r="G40" s="122">
        <f t="shared" si="2"/>
        <v>1000</v>
      </c>
      <c r="H40" s="122">
        <f t="shared" si="2"/>
        <v>1000</v>
      </c>
      <c r="I40" s="122">
        <f t="shared" si="2"/>
        <v>1000</v>
      </c>
    </row>
    <row r="41" spans="1:9" ht="49.5" customHeight="1">
      <c r="A41" s="85" t="s">
        <v>367</v>
      </c>
      <c r="B41" s="84">
        <v>914</v>
      </c>
      <c r="C41" s="93" t="s">
        <v>201</v>
      </c>
      <c r="D41" s="93" t="s">
        <v>215</v>
      </c>
      <c r="E41" s="96" t="s">
        <v>38</v>
      </c>
      <c r="F41" s="93"/>
      <c r="G41" s="122">
        <f t="shared" si="2"/>
        <v>1000</v>
      </c>
      <c r="H41" s="122">
        <f t="shared" si="2"/>
        <v>1000</v>
      </c>
      <c r="I41" s="122">
        <f t="shared" si="2"/>
        <v>1000</v>
      </c>
    </row>
    <row r="42" spans="1:9" ht="61.5" customHeight="1">
      <c r="A42" s="97" t="s">
        <v>368</v>
      </c>
      <c r="B42" s="82">
        <v>914</v>
      </c>
      <c r="C42" s="93" t="s">
        <v>201</v>
      </c>
      <c r="D42" s="93" t="s">
        <v>215</v>
      </c>
      <c r="E42" s="96" t="s">
        <v>37</v>
      </c>
      <c r="F42" s="93"/>
      <c r="G42" s="122">
        <f>SUM(G43:G43)</f>
        <v>1000</v>
      </c>
      <c r="H42" s="122">
        <f>SUM(H43:H43)</f>
        <v>1000</v>
      </c>
      <c r="I42" s="122">
        <f>SUM(I43:I43)</f>
        <v>1000</v>
      </c>
    </row>
    <row r="43" spans="1:9" ht="51" customHeight="1">
      <c r="A43" s="98" t="s">
        <v>286</v>
      </c>
      <c r="B43" s="84">
        <v>914</v>
      </c>
      <c r="C43" s="93" t="s">
        <v>201</v>
      </c>
      <c r="D43" s="93" t="s">
        <v>215</v>
      </c>
      <c r="E43" s="93" t="s">
        <v>251</v>
      </c>
      <c r="F43" s="93" t="s">
        <v>207</v>
      </c>
      <c r="G43" s="122">
        <v>1000</v>
      </c>
      <c r="H43" s="122">
        <v>1000</v>
      </c>
      <c r="I43" s="122">
        <v>1000</v>
      </c>
    </row>
    <row r="44" spans="1:9" ht="12.75">
      <c r="A44" s="95" t="s">
        <v>252</v>
      </c>
      <c r="B44" s="108">
        <v>914</v>
      </c>
      <c r="C44" s="91" t="s">
        <v>202</v>
      </c>
      <c r="D44" s="91"/>
      <c r="E44" s="91"/>
      <c r="F44" s="91"/>
      <c r="G44" s="123">
        <f>G47+G52+G45</f>
        <v>1857782.53</v>
      </c>
      <c r="H44" s="123">
        <f>H47+H52</f>
        <v>0</v>
      </c>
      <c r="I44" s="123">
        <f>I47+I52</f>
        <v>0</v>
      </c>
    </row>
    <row r="45" spans="1:9" ht="25.5">
      <c r="A45" s="85" t="s">
        <v>254</v>
      </c>
      <c r="B45" s="82">
        <v>914</v>
      </c>
      <c r="C45" s="93" t="s">
        <v>202</v>
      </c>
      <c r="D45" s="93" t="s">
        <v>199</v>
      </c>
      <c r="E45" s="96" t="s">
        <v>31</v>
      </c>
      <c r="F45" s="93"/>
      <c r="G45" s="122">
        <v>4732.8</v>
      </c>
      <c r="H45" s="122">
        <f>SUM(H47:H47)</f>
        <v>0</v>
      </c>
      <c r="I45" s="122">
        <f>SUM(I47:I47)</f>
        <v>0</v>
      </c>
    </row>
    <row r="46" spans="1:9" ht="25.5">
      <c r="A46" s="97" t="s">
        <v>257</v>
      </c>
      <c r="B46" s="82">
        <v>914</v>
      </c>
      <c r="C46" s="93" t="s">
        <v>202</v>
      </c>
      <c r="D46" s="93" t="s">
        <v>199</v>
      </c>
      <c r="E46" s="96" t="s">
        <v>39</v>
      </c>
      <c r="F46" s="93"/>
      <c r="G46" s="122">
        <v>4732.8</v>
      </c>
      <c r="H46" s="122"/>
      <c r="I46" s="122"/>
    </row>
    <row r="47" spans="1:9" ht="12.75">
      <c r="A47" s="95" t="s">
        <v>253</v>
      </c>
      <c r="B47" s="108">
        <v>914</v>
      </c>
      <c r="C47" s="91" t="s">
        <v>202</v>
      </c>
      <c r="D47" s="91" t="s">
        <v>215</v>
      </c>
      <c r="E47" s="91"/>
      <c r="F47" s="91"/>
      <c r="G47" s="123">
        <f aca="true" t="shared" si="3" ref="G47:I49">G48</f>
        <v>1702173.73</v>
      </c>
      <c r="H47" s="123">
        <f t="shared" si="3"/>
        <v>0</v>
      </c>
      <c r="I47" s="123">
        <f t="shared" si="3"/>
        <v>0</v>
      </c>
    </row>
    <row r="48" spans="1:9" ht="48.75" customHeight="1">
      <c r="A48" s="85" t="s">
        <v>361</v>
      </c>
      <c r="B48" s="84">
        <v>914</v>
      </c>
      <c r="C48" s="93" t="s">
        <v>202</v>
      </c>
      <c r="D48" s="93" t="s">
        <v>215</v>
      </c>
      <c r="E48" s="96" t="s">
        <v>26</v>
      </c>
      <c r="F48" s="93"/>
      <c r="G48" s="122">
        <f t="shared" si="3"/>
        <v>1702173.73</v>
      </c>
      <c r="H48" s="122">
        <f t="shared" si="3"/>
        <v>0</v>
      </c>
      <c r="I48" s="122">
        <f t="shared" si="3"/>
        <v>0</v>
      </c>
    </row>
    <row r="49" spans="1:9" ht="25.5" customHeight="1">
      <c r="A49" s="85" t="s">
        <v>320</v>
      </c>
      <c r="B49" s="84">
        <v>914</v>
      </c>
      <c r="C49" s="93" t="s">
        <v>202</v>
      </c>
      <c r="D49" s="93" t="s">
        <v>215</v>
      </c>
      <c r="E49" s="96" t="s">
        <v>30</v>
      </c>
      <c r="F49" s="93"/>
      <c r="G49" s="122">
        <f t="shared" si="3"/>
        <v>1702173.73</v>
      </c>
      <c r="H49" s="122">
        <f t="shared" si="3"/>
        <v>0</v>
      </c>
      <c r="I49" s="122">
        <f t="shared" si="3"/>
        <v>0</v>
      </c>
    </row>
    <row r="50" spans="1:9" ht="76.5" customHeight="1">
      <c r="A50" s="101" t="s">
        <v>319</v>
      </c>
      <c r="B50" s="111">
        <v>914</v>
      </c>
      <c r="C50" s="93" t="s">
        <v>202</v>
      </c>
      <c r="D50" s="93" t="s">
        <v>215</v>
      </c>
      <c r="E50" s="96" t="s">
        <v>324</v>
      </c>
      <c r="F50" s="93"/>
      <c r="G50" s="122">
        <f>SUM(G51:G51)</f>
        <v>1702173.73</v>
      </c>
      <c r="H50" s="122">
        <f>SUM(H51:H51)</f>
        <v>0</v>
      </c>
      <c r="I50" s="122">
        <f>SUM(I51:I51)</f>
        <v>0</v>
      </c>
    </row>
    <row r="51" spans="1:9" ht="51.75" customHeight="1">
      <c r="A51" s="102" t="s">
        <v>321</v>
      </c>
      <c r="B51" s="111">
        <v>914</v>
      </c>
      <c r="C51" s="93" t="s">
        <v>202</v>
      </c>
      <c r="D51" s="93" t="s">
        <v>215</v>
      </c>
      <c r="E51" s="93" t="s">
        <v>325</v>
      </c>
      <c r="F51" s="93" t="s">
        <v>207</v>
      </c>
      <c r="G51" s="122">
        <f>690365.73+1011808</f>
        <v>1702173.73</v>
      </c>
      <c r="H51" s="122">
        <v>0</v>
      </c>
      <c r="I51" s="122">
        <v>0</v>
      </c>
    </row>
    <row r="52" spans="1:9" ht="12.75">
      <c r="A52" s="95" t="s">
        <v>255</v>
      </c>
      <c r="B52" s="108">
        <v>914</v>
      </c>
      <c r="C52" s="91" t="s">
        <v>202</v>
      </c>
      <c r="D52" s="91" t="s">
        <v>256</v>
      </c>
      <c r="E52" s="91"/>
      <c r="F52" s="91"/>
      <c r="G52" s="123">
        <f>G53+G57+G59</f>
        <v>150876</v>
      </c>
      <c r="H52" s="123">
        <f>H53+H57</f>
        <v>0</v>
      </c>
      <c r="I52" s="123">
        <f>I53+I57</f>
        <v>0</v>
      </c>
    </row>
    <row r="53" spans="1:9" ht="50.25" customHeight="1">
      <c r="A53" s="85" t="s">
        <v>361</v>
      </c>
      <c r="B53" s="84">
        <v>914</v>
      </c>
      <c r="C53" s="93" t="s">
        <v>202</v>
      </c>
      <c r="D53" s="93" t="s">
        <v>256</v>
      </c>
      <c r="E53" s="96" t="s">
        <v>26</v>
      </c>
      <c r="F53" s="93"/>
      <c r="G53" s="122">
        <f aca="true" t="shared" si="4" ref="G53:I54">G54</f>
        <v>0</v>
      </c>
      <c r="H53" s="122">
        <f t="shared" si="4"/>
        <v>0</v>
      </c>
      <c r="I53" s="122">
        <f t="shared" si="4"/>
        <v>0</v>
      </c>
    </row>
    <row r="54" spans="1:9" ht="22.5" customHeight="1">
      <c r="A54" s="85" t="s">
        <v>254</v>
      </c>
      <c r="B54" s="84">
        <v>914</v>
      </c>
      <c r="C54" s="93" t="s">
        <v>202</v>
      </c>
      <c r="D54" s="93" t="s">
        <v>256</v>
      </c>
      <c r="E54" s="96" t="s">
        <v>31</v>
      </c>
      <c r="F54" s="93"/>
      <c r="G54" s="122">
        <f>G55</f>
        <v>0</v>
      </c>
      <c r="H54" s="122">
        <f t="shared" si="4"/>
        <v>0</v>
      </c>
      <c r="I54" s="122">
        <f t="shared" si="4"/>
        <v>0</v>
      </c>
    </row>
    <row r="55" spans="1:9" ht="25.5" customHeight="1" hidden="1">
      <c r="A55" s="97" t="s">
        <v>430</v>
      </c>
      <c r="B55" s="82">
        <v>914</v>
      </c>
      <c r="C55" s="93" t="s">
        <v>202</v>
      </c>
      <c r="D55" s="93" t="s">
        <v>256</v>
      </c>
      <c r="E55" s="96" t="s">
        <v>67</v>
      </c>
      <c r="F55" s="93"/>
      <c r="G55" s="122">
        <f>SUM(G56:G56)</f>
        <v>0</v>
      </c>
      <c r="H55" s="122">
        <f>SUM(H56:H56)</f>
        <v>0</v>
      </c>
      <c r="I55" s="122">
        <f>SUM(I56:I56)</f>
        <v>0</v>
      </c>
    </row>
    <row r="56" spans="1:9" ht="51.75" customHeight="1" hidden="1">
      <c r="A56" s="98" t="s">
        <v>424</v>
      </c>
      <c r="B56" s="84">
        <v>914</v>
      </c>
      <c r="C56" s="93" t="s">
        <v>202</v>
      </c>
      <c r="D56" s="93" t="s">
        <v>256</v>
      </c>
      <c r="E56" s="93" t="s">
        <v>425</v>
      </c>
      <c r="F56" s="93" t="s">
        <v>207</v>
      </c>
      <c r="G56" s="122"/>
      <c r="H56" s="122">
        <v>0</v>
      </c>
      <c r="I56" s="122">
        <v>0</v>
      </c>
    </row>
    <row r="57" spans="1:9" ht="28.5" customHeight="1">
      <c r="A57" s="98" t="s">
        <v>60</v>
      </c>
      <c r="B57" s="84">
        <v>914</v>
      </c>
      <c r="C57" s="93" t="s">
        <v>202</v>
      </c>
      <c r="D57" s="93" t="s">
        <v>256</v>
      </c>
      <c r="E57" s="96" t="s">
        <v>67</v>
      </c>
      <c r="F57" s="93"/>
      <c r="G57" s="122">
        <f>SUM(G58:G58)</f>
        <v>49876</v>
      </c>
      <c r="H57" s="122">
        <f>SUM(H58:H58)</f>
        <v>0</v>
      </c>
      <c r="I57" s="122">
        <f>SUM(I58:I58)</f>
        <v>0</v>
      </c>
    </row>
    <row r="58" spans="1:9" ht="40.5" customHeight="1">
      <c r="A58" s="98" t="s">
        <v>61</v>
      </c>
      <c r="B58" s="84">
        <v>914</v>
      </c>
      <c r="C58" s="93" t="s">
        <v>202</v>
      </c>
      <c r="D58" s="93" t="s">
        <v>256</v>
      </c>
      <c r="E58" s="93" t="s">
        <v>68</v>
      </c>
      <c r="F58" s="93" t="s">
        <v>207</v>
      </c>
      <c r="G58" s="122">
        <v>49876</v>
      </c>
      <c r="H58" s="122">
        <v>0</v>
      </c>
      <c r="I58" s="122">
        <v>0</v>
      </c>
    </row>
    <row r="59" spans="1:9" ht="25.5">
      <c r="A59" s="97" t="s">
        <v>412</v>
      </c>
      <c r="B59" s="82">
        <v>914</v>
      </c>
      <c r="C59" s="93" t="s">
        <v>202</v>
      </c>
      <c r="D59" s="93" t="s">
        <v>256</v>
      </c>
      <c r="E59" s="96" t="s">
        <v>410</v>
      </c>
      <c r="F59" s="93"/>
      <c r="G59" s="122">
        <f>SUM(G60:G60)</f>
        <v>101000</v>
      </c>
      <c r="H59" s="122">
        <f>SUM(H60:H60)</f>
        <v>0</v>
      </c>
      <c r="I59" s="122">
        <f>SUM(I60:I60)</f>
        <v>0</v>
      </c>
    </row>
    <row r="60" spans="1:9" ht="51.75" customHeight="1">
      <c r="A60" s="98" t="s">
        <v>413</v>
      </c>
      <c r="B60" s="84">
        <v>914</v>
      </c>
      <c r="C60" s="93" t="s">
        <v>202</v>
      </c>
      <c r="D60" s="93" t="s">
        <v>256</v>
      </c>
      <c r="E60" s="93" t="s">
        <v>411</v>
      </c>
      <c r="F60" s="93" t="s">
        <v>207</v>
      </c>
      <c r="G60" s="122">
        <v>101000</v>
      </c>
      <c r="H60" s="122">
        <v>0</v>
      </c>
      <c r="I60" s="122">
        <v>0</v>
      </c>
    </row>
    <row r="61" spans="1:9" ht="12.75">
      <c r="A61" s="95" t="s">
        <v>259</v>
      </c>
      <c r="B61" s="108">
        <v>914</v>
      </c>
      <c r="C61" s="91" t="s">
        <v>203</v>
      </c>
      <c r="D61" s="91"/>
      <c r="E61" s="91"/>
      <c r="F61" s="91"/>
      <c r="G61" s="123">
        <f aca="true" t="shared" si="5" ref="G61:I63">G62</f>
        <v>2678213.79</v>
      </c>
      <c r="H61" s="123">
        <f t="shared" si="5"/>
        <v>0</v>
      </c>
      <c r="I61" s="123">
        <f t="shared" si="5"/>
        <v>0</v>
      </c>
    </row>
    <row r="62" spans="1:9" ht="12.75">
      <c r="A62" s="95" t="s">
        <v>260</v>
      </c>
      <c r="B62" s="108">
        <v>914</v>
      </c>
      <c r="C62" s="91" t="s">
        <v>203</v>
      </c>
      <c r="D62" s="91" t="s">
        <v>201</v>
      </c>
      <c r="E62" s="91"/>
      <c r="F62" s="91"/>
      <c r="G62" s="123">
        <f>G63</f>
        <v>2678213.79</v>
      </c>
      <c r="H62" s="123">
        <f t="shared" si="5"/>
        <v>0</v>
      </c>
      <c r="I62" s="123">
        <f t="shared" si="5"/>
        <v>0</v>
      </c>
    </row>
    <row r="63" spans="1:9" ht="51" customHeight="1">
      <c r="A63" s="85" t="s">
        <v>361</v>
      </c>
      <c r="B63" s="84">
        <v>914</v>
      </c>
      <c r="C63" s="93" t="s">
        <v>203</v>
      </c>
      <c r="D63" s="93" t="s">
        <v>201</v>
      </c>
      <c r="E63" s="96" t="s">
        <v>26</v>
      </c>
      <c r="F63" s="93"/>
      <c r="G63" s="122">
        <f>G64</f>
        <v>2678213.79</v>
      </c>
      <c r="H63" s="122">
        <f t="shared" si="5"/>
        <v>0</v>
      </c>
      <c r="I63" s="122">
        <f t="shared" si="5"/>
        <v>0</v>
      </c>
    </row>
    <row r="64" spans="1:9" ht="36" customHeight="1">
      <c r="A64" s="85" t="s">
        <v>392</v>
      </c>
      <c r="B64" s="84">
        <v>914</v>
      </c>
      <c r="C64" s="93" t="s">
        <v>203</v>
      </c>
      <c r="D64" s="93" t="s">
        <v>201</v>
      </c>
      <c r="E64" s="96" t="s">
        <v>33</v>
      </c>
      <c r="F64" s="93"/>
      <c r="G64" s="122">
        <f>G65+G68+G70+G72+G74</f>
        <v>2678213.79</v>
      </c>
      <c r="H64" s="122">
        <f>H65+H68+H70+H72+H74</f>
        <v>0</v>
      </c>
      <c r="I64" s="122">
        <f>I65+I68+I70+I72+I74</f>
        <v>0</v>
      </c>
    </row>
    <row r="65" spans="1:9" ht="25.5">
      <c r="A65" s="97" t="s">
        <v>261</v>
      </c>
      <c r="B65" s="82">
        <v>914</v>
      </c>
      <c r="C65" s="93" t="s">
        <v>203</v>
      </c>
      <c r="D65" s="93" t="s">
        <v>201</v>
      </c>
      <c r="E65" s="96" t="s">
        <v>34</v>
      </c>
      <c r="F65" s="93"/>
      <c r="G65" s="122">
        <f>G66+G67</f>
        <v>116333.79000000001</v>
      </c>
      <c r="H65" s="122">
        <f>SUM(H66:H66)</f>
        <v>0</v>
      </c>
      <c r="I65" s="122">
        <f>SUM(I66:I66)</f>
        <v>0</v>
      </c>
    </row>
    <row r="66" spans="1:9" ht="38.25">
      <c r="A66" s="98" t="s">
        <v>284</v>
      </c>
      <c r="B66" s="84">
        <v>914</v>
      </c>
      <c r="C66" s="93" t="s">
        <v>203</v>
      </c>
      <c r="D66" s="93" t="s">
        <v>201</v>
      </c>
      <c r="E66" s="93" t="s">
        <v>262</v>
      </c>
      <c r="F66" s="93" t="s">
        <v>207</v>
      </c>
      <c r="G66" s="122">
        <v>100000</v>
      </c>
      <c r="H66" s="122">
        <v>0</v>
      </c>
      <c r="I66" s="122">
        <v>0</v>
      </c>
    </row>
    <row r="67" spans="1:9" ht="51" customHeight="1">
      <c r="A67" s="98" t="s">
        <v>426</v>
      </c>
      <c r="B67" s="109"/>
      <c r="C67" s="93" t="s">
        <v>203</v>
      </c>
      <c r="D67" s="93" t="s">
        <v>201</v>
      </c>
      <c r="E67" s="93" t="s">
        <v>427</v>
      </c>
      <c r="F67" s="93" t="s">
        <v>207</v>
      </c>
      <c r="G67" s="122">
        <v>16333.79</v>
      </c>
      <c r="H67" s="122">
        <v>0</v>
      </c>
      <c r="I67" s="122">
        <v>0</v>
      </c>
    </row>
    <row r="68" spans="1:9" ht="26.25" customHeight="1">
      <c r="A68" s="97" t="s">
        <v>263</v>
      </c>
      <c r="B68" s="82"/>
      <c r="C68" s="93" t="s">
        <v>203</v>
      </c>
      <c r="D68" s="93" t="s">
        <v>201</v>
      </c>
      <c r="E68" s="96" t="s">
        <v>40</v>
      </c>
      <c r="F68" s="93"/>
      <c r="G68" s="122">
        <f>SUM(G69:G69)</f>
        <v>0</v>
      </c>
      <c r="H68" s="122">
        <f>SUM(H69:H69)</f>
        <v>0</v>
      </c>
      <c r="I68" s="122">
        <f>SUM(I69:I69)</f>
        <v>0</v>
      </c>
    </row>
    <row r="69" spans="1:9" ht="38.25" customHeight="1">
      <c r="A69" s="98" t="s">
        <v>264</v>
      </c>
      <c r="B69" s="109"/>
      <c r="C69" s="93" t="s">
        <v>203</v>
      </c>
      <c r="D69" s="93" t="s">
        <v>201</v>
      </c>
      <c r="E69" s="93" t="s">
        <v>265</v>
      </c>
      <c r="F69" s="93" t="s">
        <v>207</v>
      </c>
      <c r="G69" s="122">
        <v>0</v>
      </c>
      <c r="H69" s="122">
        <v>0</v>
      </c>
      <c r="I69" s="122">
        <v>0</v>
      </c>
    </row>
    <row r="70" spans="1:9" ht="23.25" customHeight="1">
      <c r="A70" s="97" t="s">
        <v>266</v>
      </c>
      <c r="B70" s="82"/>
      <c r="C70" s="93" t="s">
        <v>203</v>
      </c>
      <c r="D70" s="93" t="s">
        <v>201</v>
      </c>
      <c r="E70" s="96" t="s">
        <v>41</v>
      </c>
      <c r="F70" s="93"/>
      <c r="G70" s="122">
        <f>SUM(G71:G71)</f>
        <v>0</v>
      </c>
      <c r="H70" s="122">
        <f>SUM(H71:H71)</f>
        <v>0</v>
      </c>
      <c r="I70" s="122">
        <f>SUM(I71:I71)</f>
        <v>0</v>
      </c>
    </row>
    <row r="71" spans="1:9" ht="52.5" customHeight="1">
      <c r="A71" s="98" t="s">
        <v>289</v>
      </c>
      <c r="B71" s="109"/>
      <c r="C71" s="93" t="s">
        <v>203</v>
      </c>
      <c r="D71" s="93" t="s">
        <v>201</v>
      </c>
      <c r="E71" s="93" t="s">
        <v>267</v>
      </c>
      <c r="F71" s="93" t="s">
        <v>207</v>
      </c>
      <c r="G71" s="122">
        <v>0</v>
      </c>
      <c r="H71" s="122">
        <v>0</v>
      </c>
      <c r="I71" s="122">
        <v>0</v>
      </c>
    </row>
    <row r="72" spans="1:9" ht="35.25" customHeight="1">
      <c r="A72" s="97" t="s">
        <v>322</v>
      </c>
      <c r="B72" s="82">
        <v>914</v>
      </c>
      <c r="C72" s="93" t="s">
        <v>203</v>
      </c>
      <c r="D72" s="93" t="s">
        <v>201</v>
      </c>
      <c r="E72" s="96" t="s">
        <v>35</v>
      </c>
      <c r="F72" s="93"/>
      <c r="G72" s="122">
        <f>SUM(G73:G73)</f>
        <v>41880</v>
      </c>
      <c r="H72" s="122">
        <f>SUM(H73:H73)</f>
        <v>0</v>
      </c>
      <c r="I72" s="122">
        <f>SUM(I73:I73)</f>
        <v>0</v>
      </c>
    </row>
    <row r="73" spans="1:9" ht="55.5" customHeight="1">
      <c r="A73" s="98" t="s">
        <v>290</v>
      </c>
      <c r="B73" s="84">
        <v>914</v>
      </c>
      <c r="C73" s="93" t="s">
        <v>203</v>
      </c>
      <c r="D73" s="93" t="s">
        <v>201</v>
      </c>
      <c r="E73" s="93" t="s">
        <v>428</v>
      </c>
      <c r="F73" s="93" t="s">
        <v>207</v>
      </c>
      <c r="G73" s="122">
        <v>41880</v>
      </c>
      <c r="H73" s="122">
        <v>0</v>
      </c>
      <c r="I73" s="122">
        <v>0</v>
      </c>
    </row>
    <row r="74" spans="1:9" ht="26.25" customHeight="1">
      <c r="A74" s="97" t="s">
        <v>372</v>
      </c>
      <c r="B74" s="82"/>
      <c r="C74" s="93" t="s">
        <v>203</v>
      </c>
      <c r="D74" s="93" t="s">
        <v>201</v>
      </c>
      <c r="E74" s="93" t="s">
        <v>373</v>
      </c>
      <c r="F74" s="93"/>
      <c r="G74" s="122">
        <f>G75</f>
        <v>2520000</v>
      </c>
      <c r="H74" s="122">
        <f>H75</f>
        <v>0</v>
      </c>
      <c r="I74" s="122">
        <f>I75</f>
        <v>0</v>
      </c>
    </row>
    <row r="75" spans="1:9" ht="63.75" customHeight="1">
      <c r="A75" s="98" t="s">
        <v>375</v>
      </c>
      <c r="B75" s="109"/>
      <c r="C75" s="93" t="s">
        <v>203</v>
      </c>
      <c r="D75" s="93" t="s">
        <v>201</v>
      </c>
      <c r="E75" s="93" t="s">
        <v>374</v>
      </c>
      <c r="F75" s="93" t="s">
        <v>207</v>
      </c>
      <c r="G75" s="122">
        <v>2520000</v>
      </c>
      <c r="H75" s="122"/>
      <c r="I75" s="122"/>
    </row>
    <row r="76" spans="1:9" ht="12.75">
      <c r="A76" s="95" t="s">
        <v>268</v>
      </c>
      <c r="B76" s="108">
        <v>914</v>
      </c>
      <c r="C76" s="91" t="s">
        <v>204</v>
      </c>
      <c r="D76" s="91"/>
      <c r="E76" s="91"/>
      <c r="F76" s="91"/>
      <c r="G76" s="123">
        <f aca="true" t="shared" si="6" ref="G76:I79">G77</f>
        <v>1646900</v>
      </c>
      <c r="H76" s="123">
        <f t="shared" si="6"/>
        <v>514300</v>
      </c>
      <c r="I76" s="123">
        <f t="shared" si="6"/>
        <v>514300</v>
      </c>
    </row>
    <row r="77" spans="1:9" ht="12.75">
      <c r="A77" s="95" t="s">
        <v>269</v>
      </c>
      <c r="B77" s="108">
        <v>914</v>
      </c>
      <c r="C77" s="91" t="s">
        <v>204</v>
      </c>
      <c r="D77" s="91" t="s">
        <v>199</v>
      </c>
      <c r="E77" s="91"/>
      <c r="F77" s="91"/>
      <c r="G77" s="123">
        <f t="shared" si="6"/>
        <v>1646900</v>
      </c>
      <c r="H77" s="123">
        <f t="shared" si="6"/>
        <v>514300</v>
      </c>
      <c r="I77" s="123">
        <f t="shared" si="6"/>
        <v>514300</v>
      </c>
    </row>
    <row r="78" spans="1:9" ht="51" customHeight="1">
      <c r="A78" s="85" t="s">
        <v>361</v>
      </c>
      <c r="B78" s="84">
        <v>914</v>
      </c>
      <c r="C78" s="93" t="s">
        <v>204</v>
      </c>
      <c r="D78" s="93" t="s">
        <v>199</v>
      </c>
      <c r="E78" s="96" t="s">
        <v>26</v>
      </c>
      <c r="F78" s="93"/>
      <c r="G78" s="122">
        <f t="shared" si="6"/>
        <v>1646900</v>
      </c>
      <c r="H78" s="122">
        <f t="shared" si="6"/>
        <v>514300</v>
      </c>
      <c r="I78" s="122">
        <f t="shared" si="6"/>
        <v>514300</v>
      </c>
    </row>
    <row r="79" spans="1:9" ht="25.5" customHeight="1">
      <c r="A79" s="85" t="s">
        <v>323</v>
      </c>
      <c r="B79" s="84">
        <v>914</v>
      </c>
      <c r="C79" s="93" t="s">
        <v>204</v>
      </c>
      <c r="D79" s="93" t="s">
        <v>199</v>
      </c>
      <c r="E79" s="96" t="s">
        <v>30</v>
      </c>
      <c r="F79" s="93"/>
      <c r="G79" s="122">
        <f t="shared" si="6"/>
        <v>1646900</v>
      </c>
      <c r="H79" s="122">
        <f t="shared" si="6"/>
        <v>514300</v>
      </c>
      <c r="I79" s="122">
        <f t="shared" si="6"/>
        <v>514300</v>
      </c>
    </row>
    <row r="80" spans="1:9" ht="37.5" customHeight="1">
      <c r="A80" s="97" t="s">
        <v>369</v>
      </c>
      <c r="B80" s="82">
        <v>914</v>
      </c>
      <c r="C80" s="93" t="s">
        <v>204</v>
      </c>
      <c r="D80" s="93" t="s">
        <v>199</v>
      </c>
      <c r="E80" s="96" t="s">
        <v>36</v>
      </c>
      <c r="F80" s="93"/>
      <c r="G80" s="122">
        <f>SUM(G81:G83)</f>
        <v>1646900</v>
      </c>
      <c r="H80" s="122">
        <f>SUM(H81:H82)</f>
        <v>514300</v>
      </c>
      <c r="I80" s="122">
        <v>514300</v>
      </c>
    </row>
    <row r="81" spans="1:9" ht="77.25" customHeight="1">
      <c r="A81" s="98" t="s">
        <v>310</v>
      </c>
      <c r="B81" s="84">
        <v>914</v>
      </c>
      <c r="C81" s="93" t="s">
        <v>204</v>
      </c>
      <c r="D81" s="93" t="s">
        <v>199</v>
      </c>
      <c r="E81" s="93" t="s">
        <v>226</v>
      </c>
      <c r="F81" s="93" t="s">
        <v>206</v>
      </c>
      <c r="G81" s="122">
        <v>0</v>
      </c>
      <c r="H81" s="122">
        <v>514300</v>
      </c>
      <c r="I81" s="122">
        <v>514300</v>
      </c>
    </row>
    <row r="82" spans="1:9" ht="51.75" customHeight="1">
      <c r="A82" s="98" t="s">
        <v>283</v>
      </c>
      <c r="B82" s="84">
        <v>914</v>
      </c>
      <c r="C82" s="93" t="s">
        <v>204</v>
      </c>
      <c r="D82" s="93" t="s">
        <v>199</v>
      </c>
      <c r="E82" s="93" t="s">
        <v>226</v>
      </c>
      <c r="F82" s="93" t="s">
        <v>207</v>
      </c>
      <c r="G82" s="122">
        <v>0</v>
      </c>
      <c r="H82" s="122">
        <v>0</v>
      </c>
      <c r="I82" s="122">
        <v>0</v>
      </c>
    </row>
    <row r="83" spans="1:9" s="2" customFormat="1" ht="45" customHeight="1">
      <c r="A83" s="43" t="s">
        <v>414</v>
      </c>
      <c r="B83" s="39">
        <v>914</v>
      </c>
      <c r="C83" s="6" t="s">
        <v>204</v>
      </c>
      <c r="D83" s="6" t="s">
        <v>199</v>
      </c>
      <c r="E83" s="6" t="s">
        <v>226</v>
      </c>
      <c r="F83" s="6" t="s">
        <v>415</v>
      </c>
      <c r="G83" s="118">
        <v>1646900</v>
      </c>
      <c r="H83" s="118">
        <v>0</v>
      </c>
      <c r="I83" s="118">
        <v>0</v>
      </c>
    </row>
    <row r="84" spans="1:9" s="104" customFormat="1" ht="12.75">
      <c r="A84" s="103" t="s">
        <v>270</v>
      </c>
      <c r="B84" s="108">
        <v>914</v>
      </c>
      <c r="C84" s="91" t="s">
        <v>214</v>
      </c>
      <c r="D84" s="91"/>
      <c r="E84" s="91"/>
      <c r="F84" s="91"/>
      <c r="G84" s="123">
        <f aca="true" t="shared" si="7" ref="G84:I86">G85</f>
        <v>77800</v>
      </c>
      <c r="H84" s="123">
        <f t="shared" si="7"/>
        <v>0</v>
      </c>
      <c r="I84" s="123">
        <f t="shared" si="7"/>
        <v>0</v>
      </c>
    </row>
    <row r="85" spans="1:9" s="104" customFormat="1" ht="12.75">
      <c r="A85" s="103" t="s">
        <v>271</v>
      </c>
      <c r="B85" s="108">
        <v>914</v>
      </c>
      <c r="C85" s="91" t="s">
        <v>214</v>
      </c>
      <c r="D85" s="91" t="s">
        <v>199</v>
      </c>
      <c r="E85" s="91"/>
      <c r="F85" s="91"/>
      <c r="G85" s="123">
        <f t="shared" si="7"/>
        <v>77800</v>
      </c>
      <c r="H85" s="123">
        <f t="shared" si="7"/>
        <v>0</v>
      </c>
      <c r="I85" s="123">
        <f t="shared" si="7"/>
        <v>0</v>
      </c>
    </row>
    <row r="86" spans="1:9" ht="51">
      <c r="A86" s="85" t="s">
        <v>361</v>
      </c>
      <c r="B86" s="84">
        <v>914</v>
      </c>
      <c r="C86" s="93" t="s">
        <v>214</v>
      </c>
      <c r="D86" s="93" t="s">
        <v>199</v>
      </c>
      <c r="E86" s="96" t="s">
        <v>26</v>
      </c>
      <c r="F86" s="93"/>
      <c r="G86" s="122">
        <f t="shared" si="7"/>
        <v>77800</v>
      </c>
      <c r="H86" s="122">
        <f t="shared" si="7"/>
        <v>0</v>
      </c>
      <c r="I86" s="122">
        <f t="shared" si="7"/>
        <v>0</v>
      </c>
    </row>
    <row r="87" spans="1:9" ht="51">
      <c r="A87" s="85" t="s">
        <v>362</v>
      </c>
      <c r="B87" s="84">
        <v>914</v>
      </c>
      <c r="C87" s="93" t="s">
        <v>214</v>
      </c>
      <c r="D87" s="93" t="s">
        <v>199</v>
      </c>
      <c r="E87" s="96" t="s">
        <v>27</v>
      </c>
      <c r="F87" s="93"/>
      <c r="G87" s="122">
        <f>SUM(G88)</f>
        <v>77800</v>
      </c>
      <c r="H87" s="122">
        <f>SUM(H88)</f>
        <v>0</v>
      </c>
      <c r="I87" s="122">
        <f>SUM(I88)</f>
        <v>0</v>
      </c>
    </row>
    <row r="88" spans="1:9" ht="38.25">
      <c r="A88" s="100" t="s">
        <v>370</v>
      </c>
      <c r="B88" s="82">
        <v>914</v>
      </c>
      <c r="C88" s="93" t="s">
        <v>214</v>
      </c>
      <c r="D88" s="93" t="s">
        <v>199</v>
      </c>
      <c r="E88" s="93" t="s">
        <v>272</v>
      </c>
      <c r="F88" s="93"/>
      <c r="G88" s="122">
        <f>G89</f>
        <v>77800</v>
      </c>
      <c r="H88" s="122">
        <f>H89</f>
        <v>0</v>
      </c>
      <c r="I88" s="122">
        <f>I89</f>
        <v>0</v>
      </c>
    </row>
    <row r="89" spans="1:9" ht="25.5">
      <c r="A89" s="98" t="s">
        <v>233</v>
      </c>
      <c r="B89" s="82">
        <v>914</v>
      </c>
      <c r="C89" s="93" t="s">
        <v>214</v>
      </c>
      <c r="D89" s="93" t="s">
        <v>199</v>
      </c>
      <c r="E89" s="93" t="s">
        <v>234</v>
      </c>
      <c r="F89" s="93" t="s">
        <v>208</v>
      </c>
      <c r="G89" s="122">
        <v>77800</v>
      </c>
      <c r="H89" s="122">
        <v>0</v>
      </c>
      <c r="I89" s="122">
        <v>0</v>
      </c>
    </row>
    <row r="92" spans="1:7" ht="12.75">
      <c r="A92" s="87" t="s">
        <v>404</v>
      </c>
      <c r="C92" s="105"/>
      <c r="D92" s="105"/>
      <c r="E92" s="105"/>
      <c r="F92" s="105"/>
      <c r="G92" s="105"/>
    </row>
    <row r="93" spans="1:9" ht="12.75">
      <c r="A93" s="87" t="s">
        <v>359</v>
      </c>
      <c r="C93" s="105"/>
      <c r="D93" s="105"/>
      <c r="E93" s="150" t="s">
        <v>399</v>
      </c>
      <c r="F93" s="150"/>
      <c r="G93" s="150"/>
      <c r="H93" s="150"/>
      <c r="I93" s="150"/>
    </row>
    <row r="94" ht="12.75">
      <c r="E94" s="106"/>
    </row>
    <row r="95" ht="12.75">
      <c r="E95" s="106"/>
    </row>
    <row r="97" ht="15" customHeight="1"/>
  </sheetData>
  <sheetProtection/>
  <mergeCells count="23">
    <mergeCell ref="E13:E14"/>
    <mergeCell ref="F13:F14"/>
    <mergeCell ref="G13:G14"/>
    <mergeCell ref="K13:P13"/>
    <mergeCell ref="C1:I1"/>
    <mergeCell ref="C2:I2"/>
    <mergeCell ref="C3:I3"/>
    <mergeCell ref="C4:I4"/>
    <mergeCell ref="C6:I6"/>
    <mergeCell ref="C9:I9"/>
    <mergeCell ref="C7:I7"/>
    <mergeCell ref="C8:I8"/>
    <mergeCell ref="I13:I14"/>
    <mergeCell ref="E93:I93"/>
    <mergeCell ref="K15:P15"/>
    <mergeCell ref="A11:I11"/>
    <mergeCell ref="K12:P12"/>
    <mergeCell ref="A13:A14"/>
    <mergeCell ref="C13:C14"/>
    <mergeCell ref="D13:D14"/>
    <mergeCell ref="B13:B14"/>
    <mergeCell ref="K14:P14"/>
    <mergeCell ref="H13:H14"/>
  </mergeCells>
  <printOptions horizontalCentered="1"/>
  <pageMargins left="0.7086614173228347" right="0.7086614173228347" top="0.7480314960629921" bottom="0.7480314960629921" header="0.31496062992125984" footer="0.31496062992125984"/>
  <pageSetup fitToWidth="0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AU94"/>
  <sheetViews>
    <sheetView zoomScalePageLayoutView="0" workbookViewId="0" topLeftCell="A1">
      <selection activeCell="G92" sqref="A1:H92"/>
    </sheetView>
  </sheetViews>
  <sheetFormatPr defaultColWidth="9.140625" defaultRowHeight="12.75"/>
  <cols>
    <col min="1" max="1" width="44.7109375" style="1" customWidth="1"/>
    <col min="2" max="2" width="5.7109375" style="2" customWidth="1"/>
    <col min="3" max="3" width="4.7109375" style="3" customWidth="1"/>
    <col min="4" max="4" width="12.00390625" style="2" customWidth="1"/>
    <col min="5" max="5" width="4.140625" style="3" customWidth="1"/>
    <col min="6" max="6" width="11.28125" style="48" customWidth="1"/>
    <col min="7" max="8" width="11.140625" style="48" customWidth="1"/>
    <col min="9" max="16384" width="9.140625" style="2" customWidth="1"/>
  </cols>
  <sheetData>
    <row r="1" spans="2:8" ht="12.75">
      <c r="B1" s="164" t="s">
        <v>408</v>
      </c>
      <c r="C1" s="164"/>
      <c r="D1" s="164"/>
      <c r="E1" s="164"/>
      <c r="F1" s="164"/>
      <c r="G1" s="164"/>
      <c r="H1" s="164"/>
    </row>
    <row r="2" spans="2:8" ht="12.75">
      <c r="B2" s="164" t="s">
        <v>218</v>
      </c>
      <c r="C2" s="164"/>
      <c r="D2" s="164"/>
      <c r="E2" s="164"/>
      <c r="F2" s="164"/>
      <c r="G2" s="164"/>
      <c r="H2" s="164"/>
    </row>
    <row r="3" spans="2:8" ht="12.75">
      <c r="B3" s="164" t="s">
        <v>341</v>
      </c>
      <c r="C3" s="164"/>
      <c r="D3" s="164"/>
      <c r="E3" s="164"/>
      <c r="F3" s="164"/>
      <c r="G3" s="164"/>
      <c r="H3" s="164"/>
    </row>
    <row r="4" spans="2:8" ht="12.75">
      <c r="B4" s="164" t="s">
        <v>435</v>
      </c>
      <c r="C4" s="164"/>
      <c r="D4" s="164"/>
      <c r="E4" s="164"/>
      <c r="F4" s="164"/>
      <c r="G4" s="164"/>
      <c r="H4" s="164"/>
    </row>
    <row r="5" spans="2:8" ht="12.75">
      <c r="B5" s="115"/>
      <c r="C5" s="115"/>
      <c r="D5" s="115"/>
      <c r="E5" s="115"/>
      <c r="F5" s="115"/>
      <c r="G5" s="115"/>
      <c r="H5" s="115"/>
    </row>
    <row r="6" spans="2:8" ht="12.75">
      <c r="B6" s="164" t="s">
        <v>317</v>
      </c>
      <c r="C6" s="164"/>
      <c r="D6" s="164"/>
      <c r="E6" s="164"/>
      <c r="F6" s="164"/>
      <c r="G6" s="164"/>
      <c r="H6" s="164"/>
    </row>
    <row r="7" spans="2:8" ht="12.75">
      <c r="B7" s="164" t="s">
        <v>218</v>
      </c>
      <c r="C7" s="164"/>
      <c r="D7" s="164"/>
      <c r="E7" s="164"/>
      <c r="F7" s="164"/>
      <c r="G7" s="164"/>
      <c r="H7" s="164"/>
    </row>
    <row r="8" spans="2:8" ht="12.75">
      <c r="B8" s="164" t="s">
        <v>341</v>
      </c>
      <c r="C8" s="164"/>
      <c r="D8" s="164"/>
      <c r="E8" s="164"/>
      <c r="F8" s="164"/>
      <c r="G8" s="164"/>
      <c r="H8" s="164"/>
    </row>
    <row r="9" spans="2:8" ht="12.75">
      <c r="B9" s="164" t="s">
        <v>407</v>
      </c>
      <c r="C9" s="164"/>
      <c r="D9" s="164"/>
      <c r="E9" s="164"/>
      <c r="F9" s="164"/>
      <c r="G9" s="164"/>
      <c r="H9" s="164"/>
    </row>
    <row r="11" spans="1:8" ht="12.75">
      <c r="A11" s="165" t="s">
        <v>273</v>
      </c>
      <c r="B11" s="165"/>
      <c r="C11" s="165"/>
      <c r="D11" s="165"/>
      <c r="E11" s="165"/>
      <c r="F11" s="165"/>
      <c r="G11" s="165"/>
      <c r="H11" s="165"/>
    </row>
    <row r="12" spans="1:8" ht="12.75">
      <c r="A12" s="165" t="s">
        <v>274</v>
      </c>
      <c r="B12" s="165"/>
      <c r="C12" s="165"/>
      <c r="D12" s="165"/>
      <c r="E12" s="165"/>
      <c r="F12" s="165"/>
      <c r="G12" s="165"/>
      <c r="H12" s="165"/>
    </row>
    <row r="13" spans="1:8" ht="12.75">
      <c r="A13" s="165" t="s">
        <v>378</v>
      </c>
      <c r="B13" s="165"/>
      <c r="C13" s="165"/>
      <c r="D13" s="165"/>
      <c r="E13" s="165"/>
      <c r="F13" s="165"/>
      <c r="G13" s="165"/>
      <c r="H13" s="165"/>
    </row>
    <row r="14" spans="1:8" ht="12.75">
      <c r="A14" s="162" t="s">
        <v>337</v>
      </c>
      <c r="B14" s="162"/>
      <c r="C14" s="162"/>
      <c r="D14" s="162"/>
      <c r="E14" s="162"/>
      <c r="F14" s="162"/>
      <c r="G14" s="162"/>
      <c r="H14" s="162"/>
    </row>
    <row r="15" spans="3:15" ht="18.75">
      <c r="C15" s="2"/>
      <c r="E15" s="2"/>
      <c r="F15" s="46"/>
      <c r="G15" s="159" t="s">
        <v>396</v>
      </c>
      <c r="H15" s="159"/>
      <c r="J15" s="160"/>
      <c r="K15" s="160"/>
      <c r="L15" s="160"/>
      <c r="M15" s="160"/>
      <c r="N15" s="160"/>
      <c r="O15" s="160"/>
    </row>
    <row r="16" spans="1:15" ht="12.75" customHeight="1">
      <c r="A16" s="158" t="s">
        <v>241</v>
      </c>
      <c r="B16" s="158" t="s">
        <v>242</v>
      </c>
      <c r="C16" s="157" t="s">
        <v>211</v>
      </c>
      <c r="D16" s="158" t="s">
        <v>212</v>
      </c>
      <c r="E16" s="157" t="s">
        <v>213</v>
      </c>
      <c r="F16" s="161" t="s">
        <v>25</v>
      </c>
      <c r="G16" s="161" t="s">
        <v>313</v>
      </c>
      <c r="H16" s="161" t="s">
        <v>336</v>
      </c>
      <c r="J16" s="160"/>
      <c r="K16" s="160"/>
      <c r="L16" s="160"/>
      <c r="M16" s="160"/>
      <c r="N16" s="160"/>
      <c r="O16" s="160"/>
    </row>
    <row r="17" spans="1:15" ht="42.75" customHeight="1">
      <c r="A17" s="158"/>
      <c r="B17" s="158"/>
      <c r="C17" s="157"/>
      <c r="D17" s="158"/>
      <c r="E17" s="157"/>
      <c r="F17" s="161"/>
      <c r="G17" s="161"/>
      <c r="H17" s="161"/>
      <c r="J17" s="160"/>
      <c r="K17" s="160"/>
      <c r="L17" s="160"/>
      <c r="M17" s="160"/>
      <c r="N17" s="160"/>
      <c r="O17" s="160"/>
    </row>
    <row r="18" spans="1:47" ht="21.75" customHeight="1">
      <c r="A18" s="28" t="s">
        <v>243</v>
      </c>
      <c r="B18" s="23"/>
      <c r="C18" s="23"/>
      <c r="D18" s="23" t="s">
        <v>244</v>
      </c>
      <c r="E18" s="23"/>
      <c r="F18" s="117">
        <f>F19</f>
        <v>8461252.11</v>
      </c>
      <c r="G18" s="117">
        <f>G19</f>
        <v>1636100</v>
      </c>
      <c r="H18" s="117">
        <f>H19</f>
        <v>1614600</v>
      </c>
      <c r="I18" s="4"/>
      <c r="J18" s="160"/>
      <c r="K18" s="160"/>
      <c r="L18" s="160"/>
      <c r="M18" s="160"/>
      <c r="N18" s="160"/>
      <c r="O18" s="160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</row>
    <row r="19" spans="1:9" ht="52.5">
      <c r="A19" s="28" t="s">
        <v>371</v>
      </c>
      <c r="B19" s="6"/>
      <c r="C19" s="6"/>
      <c r="D19" s="6"/>
      <c r="E19" s="6"/>
      <c r="F19" s="117">
        <f>F20+F34+F41+F47+F60+F76+F84</f>
        <v>8461252.11</v>
      </c>
      <c r="G19" s="117">
        <f>G20+G34+G41+G47+G60+G76+G84</f>
        <v>1636100</v>
      </c>
      <c r="H19" s="117">
        <f>H20+H34+H41+H47+H60+H76+H84</f>
        <v>1614600</v>
      </c>
      <c r="I19" s="5"/>
    </row>
    <row r="20" spans="1:8" ht="20.25" customHeight="1">
      <c r="A20" s="44" t="s">
        <v>245</v>
      </c>
      <c r="B20" s="23" t="s">
        <v>199</v>
      </c>
      <c r="C20" s="23"/>
      <c r="D20" s="23"/>
      <c r="E20" s="23"/>
      <c r="F20" s="117">
        <f>F21+F27</f>
        <v>2120755.79</v>
      </c>
      <c r="G20" s="117">
        <f>G21+G27</f>
        <v>1042000</v>
      </c>
      <c r="H20" s="117">
        <f>H21+H27</f>
        <v>1018000</v>
      </c>
    </row>
    <row r="21" spans="1:8" ht="38.25">
      <c r="A21" s="44" t="s">
        <v>246</v>
      </c>
      <c r="B21" s="23" t="s">
        <v>199</v>
      </c>
      <c r="C21" s="23" t="s">
        <v>202</v>
      </c>
      <c r="D21" s="23"/>
      <c r="E21" s="23"/>
      <c r="F21" s="117">
        <f aca="true" t="shared" si="0" ref="F21:H23">F22</f>
        <v>622000</v>
      </c>
      <c r="G21" s="117">
        <f t="shared" si="0"/>
        <v>391000</v>
      </c>
      <c r="H21" s="117">
        <f t="shared" si="0"/>
        <v>391000</v>
      </c>
    </row>
    <row r="22" spans="1:8" ht="51">
      <c r="A22" s="40" t="s">
        <v>361</v>
      </c>
      <c r="B22" s="6" t="s">
        <v>199</v>
      </c>
      <c r="C22" s="6" t="s">
        <v>202</v>
      </c>
      <c r="D22" s="8" t="s">
        <v>42</v>
      </c>
      <c r="E22" s="6"/>
      <c r="F22" s="118">
        <f t="shared" si="0"/>
        <v>622000</v>
      </c>
      <c r="G22" s="118">
        <f t="shared" si="0"/>
        <v>391000</v>
      </c>
      <c r="H22" s="118">
        <f t="shared" si="0"/>
        <v>391000</v>
      </c>
    </row>
    <row r="23" spans="1:8" ht="49.5" customHeight="1">
      <c r="A23" s="40" t="s">
        <v>362</v>
      </c>
      <c r="B23" s="6" t="s">
        <v>199</v>
      </c>
      <c r="C23" s="6" t="s">
        <v>429</v>
      </c>
      <c r="D23" s="8" t="s">
        <v>292</v>
      </c>
      <c r="E23" s="6"/>
      <c r="F23" s="118">
        <f t="shared" si="0"/>
        <v>622000</v>
      </c>
      <c r="G23" s="118">
        <f t="shared" si="0"/>
        <v>391000</v>
      </c>
      <c r="H23" s="118">
        <f t="shared" si="0"/>
        <v>391000</v>
      </c>
    </row>
    <row r="24" spans="1:8" ht="36.75" customHeight="1">
      <c r="A24" s="26" t="s">
        <v>363</v>
      </c>
      <c r="B24" s="6" t="s">
        <v>199</v>
      </c>
      <c r="C24" s="6" t="s">
        <v>202</v>
      </c>
      <c r="D24" s="8" t="s">
        <v>54</v>
      </c>
      <c r="E24" s="6"/>
      <c r="F24" s="118">
        <f>SUM(F25:F26)</f>
        <v>622000</v>
      </c>
      <c r="G24" s="118">
        <f>SUM(G25:G26)</f>
        <v>391000</v>
      </c>
      <c r="H24" s="118">
        <f>SUM(H25:H26)</f>
        <v>391000</v>
      </c>
    </row>
    <row r="25" spans="1:8" ht="87.75" customHeight="1">
      <c r="A25" s="29" t="s">
        <v>376</v>
      </c>
      <c r="B25" s="6" t="s">
        <v>199</v>
      </c>
      <c r="C25" s="6" t="s">
        <v>202</v>
      </c>
      <c r="D25" s="6" t="s">
        <v>229</v>
      </c>
      <c r="E25" s="6" t="s">
        <v>206</v>
      </c>
      <c r="F25" s="118">
        <f>'прил 6'!G22</f>
        <v>622000</v>
      </c>
      <c r="G25" s="118">
        <f>'прил 6'!H22</f>
        <v>391000</v>
      </c>
      <c r="H25" s="118">
        <f>'прил 6'!I22</f>
        <v>391000</v>
      </c>
    </row>
    <row r="26" spans="1:8" ht="51" hidden="1">
      <c r="A26" s="29" t="s">
        <v>247</v>
      </c>
      <c r="B26" s="6" t="s">
        <v>199</v>
      </c>
      <c r="C26" s="6" t="s">
        <v>200</v>
      </c>
      <c r="D26" s="6" t="s">
        <v>229</v>
      </c>
      <c r="E26" s="6" t="s">
        <v>207</v>
      </c>
      <c r="F26" s="118"/>
      <c r="G26" s="118"/>
      <c r="H26" s="118"/>
    </row>
    <row r="27" spans="1:8" s="9" customFormat="1" ht="51">
      <c r="A27" s="44" t="s">
        <v>24</v>
      </c>
      <c r="B27" s="23" t="s">
        <v>199</v>
      </c>
      <c r="C27" s="23" t="s">
        <v>202</v>
      </c>
      <c r="D27" s="23"/>
      <c r="E27" s="23"/>
      <c r="F27" s="117">
        <f>F30</f>
        <v>1498755.79</v>
      </c>
      <c r="G27" s="117">
        <f>G30</f>
        <v>651000</v>
      </c>
      <c r="H27" s="117">
        <f>H30</f>
        <v>627000</v>
      </c>
    </row>
    <row r="28" spans="1:8" ht="50.25" customHeight="1">
      <c r="A28" s="40" t="s">
        <v>361</v>
      </c>
      <c r="B28" s="6" t="s">
        <v>199</v>
      </c>
      <c r="C28" s="6" t="s">
        <v>202</v>
      </c>
      <c r="D28" s="8" t="s">
        <v>291</v>
      </c>
      <c r="E28" s="6"/>
      <c r="F28" s="118">
        <f>F30</f>
        <v>1498755.79</v>
      </c>
      <c r="G28" s="118">
        <f>G30</f>
        <v>651000</v>
      </c>
      <c r="H28" s="118">
        <f>H30</f>
        <v>627000</v>
      </c>
    </row>
    <row r="29" spans="1:8" ht="50.25" customHeight="1">
      <c r="A29" s="40" t="s">
        <v>362</v>
      </c>
      <c r="B29" s="6" t="s">
        <v>199</v>
      </c>
      <c r="C29" s="6" t="s">
        <v>202</v>
      </c>
      <c r="D29" s="8" t="s">
        <v>292</v>
      </c>
      <c r="E29" s="6"/>
      <c r="F29" s="118">
        <f>F30</f>
        <v>1498755.79</v>
      </c>
      <c r="G29" s="118">
        <f>G30</f>
        <v>651000</v>
      </c>
      <c r="H29" s="118">
        <f>H30</f>
        <v>627000</v>
      </c>
    </row>
    <row r="30" spans="1:8" ht="35.25" customHeight="1">
      <c r="A30" s="67" t="s">
        <v>365</v>
      </c>
      <c r="B30" s="6" t="s">
        <v>199</v>
      </c>
      <c r="C30" s="6" t="s">
        <v>202</v>
      </c>
      <c r="D30" s="8" t="s">
        <v>293</v>
      </c>
      <c r="E30" s="6"/>
      <c r="F30" s="118">
        <f>SUM(F31:F33)</f>
        <v>1498755.79</v>
      </c>
      <c r="G30" s="118">
        <f>SUM(G31:G33)</f>
        <v>651000</v>
      </c>
      <c r="H30" s="118">
        <f>SUM(H31:H33)</f>
        <v>627000</v>
      </c>
    </row>
    <row r="31" spans="1:8" ht="76.5">
      <c r="A31" s="29" t="s">
        <v>307</v>
      </c>
      <c r="B31" s="6" t="s">
        <v>199</v>
      </c>
      <c r="C31" s="6" t="s">
        <v>202</v>
      </c>
      <c r="D31" s="6" t="s">
        <v>231</v>
      </c>
      <c r="E31" s="6" t="s">
        <v>206</v>
      </c>
      <c r="F31" s="118">
        <f>'прил 6'!G28</f>
        <v>788300</v>
      </c>
      <c r="G31" s="118">
        <f>'прил 6'!H28</f>
        <v>651000</v>
      </c>
      <c r="H31" s="118">
        <f>'прил 6'!I28</f>
        <v>627000</v>
      </c>
    </row>
    <row r="32" spans="1:8" ht="39.75" customHeight="1">
      <c r="A32" s="29" t="s">
        <v>288</v>
      </c>
      <c r="B32" s="6" t="s">
        <v>199</v>
      </c>
      <c r="C32" s="6" t="s">
        <v>202</v>
      </c>
      <c r="D32" s="6" t="s">
        <v>231</v>
      </c>
      <c r="E32" s="6" t="s">
        <v>207</v>
      </c>
      <c r="F32" s="118">
        <f>'прил 6'!G29</f>
        <v>465455.79</v>
      </c>
      <c r="G32" s="118">
        <f>'прил 6'!H29</f>
        <v>0</v>
      </c>
      <c r="H32" s="118">
        <f>'прил 6'!I29</f>
        <v>0</v>
      </c>
    </row>
    <row r="33" spans="1:8" ht="25.5">
      <c r="A33" s="29" t="s">
        <v>240</v>
      </c>
      <c r="B33" s="6" t="s">
        <v>199</v>
      </c>
      <c r="C33" s="6" t="s">
        <v>202</v>
      </c>
      <c r="D33" s="6" t="s">
        <v>231</v>
      </c>
      <c r="E33" s="6" t="s">
        <v>209</v>
      </c>
      <c r="F33" s="118">
        <f>'прил 6'!G30</f>
        <v>245000</v>
      </c>
      <c r="G33" s="118">
        <f>'прил 6'!H30</f>
        <v>0</v>
      </c>
      <c r="H33" s="118">
        <f>'прил 6'!I30</f>
        <v>0</v>
      </c>
    </row>
    <row r="34" spans="1:8" ht="12.75">
      <c r="A34" s="44" t="s">
        <v>248</v>
      </c>
      <c r="B34" s="23" t="s">
        <v>200</v>
      </c>
      <c r="C34" s="23"/>
      <c r="D34" s="23"/>
      <c r="E34" s="23"/>
      <c r="F34" s="117">
        <f aca="true" t="shared" si="1" ref="F34:H37">F35</f>
        <v>78800</v>
      </c>
      <c r="G34" s="117">
        <f t="shared" si="1"/>
        <v>78800</v>
      </c>
      <c r="H34" s="117">
        <f t="shared" si="1"/>
        <v>81300</v>
      </c>
    </row>
    <row r="35" spans="1:8" ht="12.75">
      <c r="A35" s="44" t="s">
        <v>249</v>
      </c>
      <c r="B35" s="23" t="s">
        <v>200</v>
      </c>
      <c r="C35" s="23" t="s">
        <v>201</v>
      </c>
      <c r="D35" s="23"/>
      <c r="E35" s="23"/>
      <c r="F35" s="117">
        <f t="shared" si="1"/>
        <v>78800</v>
      </c>
      <c r="G35" s="117">
        <f t="shared" si="1"/>
        <v>78800</v>
      </c>
      <c r="H35" s="117">
        <f t="shared" si="1"/>
        <v>81300</v>
      </c>
    </row>
    <row r="36" spans="1:8" ht="48.75" customHeight="1">
      <c r="A36" s="40" t="s">
        <v>361</v>
      </c>
      <c r="B36" s="6" t="s">
        <v>200</v>
      </c>
      <c r="C36" s="6" t="s">
        <v>201</v>
      </c>
      <c r="D36" s="8" t="s">
        <v>42</v>
      </c>
      <c r="E36" s="6"/>
      <c r="F36" s="118">
        <f t="shared" si="1"/>
        <v>78800</v>
      </c>
      <c r="G36" s="118">
        <f t="shared" si="1"/>
        <v>78800</v>
      </c>
      <c r="H36" s="118">
        <f t="shared" si="1"/>
        <v>81300</v>
      </c>
    </row>
    <row r="37" spans="1:8" ht="25.5" customHeight="1">
      <c r="A37" s="40" t="s">
        <v>320</v>
      </c>
      <c r="B37" s="6" t="s">
        <v>200</v>
      </c>
      <c r="C37" s="6" t="s">
        <v>201</v>
      </c>
      <c r="D37" s="8" t="s">
        <v>52</v>
      </c>
      <c r="E37" s="6"/>
      <c r="F37" s="118">
        <f t="shared" si="1"/>
        <v>78800</v>
      </c>
      <c r="G37" s="118">
        <f t="shared" si="1"/>
        <v>78800</v>
      </c>
      <c r="H37" s="118">
        <f t="shared" si="1"/>
        <v>81300</v>
      </c>
    </row>
    <row r="38" spans="1:8" ht="38.25">
      <c r="A38" s="26" t="s">
        <v>366</v>
      </c>
      <c r="B38" s="6" t="s">
        <v>200</v>
      </c>
      <c r="C38" s="6" t="s">
        <v>201</v>
      </c>
      <c r="D38" s="8" t="s">
        <v>53</v>
      </c>
      <c r="E38" s="6"/>
      <c r="F38" s="118">
        <f>SUM(F39:F40)</f>
        <v>78800</v>
      </c>
      <c r="G38" s="118">
        <f>SUM(G39:G40)</f>
        <v>78800</v>
      </c>
      <c r="H38" s="118">
        <f>SUM(H39:H40)</f>
        <v>81300</v>
      </c>
    </row>
    <row r="39" spans="1:8" ht="89.25">
      <c r="A39" s="29" t="s">
        <v>309</v>
      </c>
      <c r="B39" s="6" t="s">
        <v>200</v>
      </c>
      <c r="C39" s="6" t="s">
        <v>201</v>
      </c>
      <c r="D39" s="6" t="s">
        <v>227</v>
      </c>
      <c r="E39" s="6" t="s">
        <v>206</v>
      </c>
      <c r="F39" s="118">
        <f>'прил 6'!G36</f>
        <v>70500</v>
      </c>
      <c r="G39" s="118">
        <f>'прил 6'!H36</f>
        <v>70500</v>
      </c>
      <c r="H39" s="118">
        <f>'прил 6'!I36</f>
        <v>73000</v>
      </c>
    </row>
    <row r="40" spans="1:8" ht="50.25" customHeight="1">
      <c r="A40" s="29" t="s">
        <v>287</v>
      </c>
      <c r="B40" s="6" t="s">
        <v>200</v>
      </c>
      <c r="C40" s="6" t="s">
        <v>201</v>
      </c>
      <c r="D40" s="6" t="s">
        <v>227</v>
      </c>
      <c r="E40" s="6" t="s">
        <v>207</v>
      </c>
      <c r="F40" s="118">
        <f>'прил 6'!G37</f>
        <v>8300</v>
      </c>
      <c r="G40" s="118">
        <f>'прил 6'!H37</f>
        <v>8300</v>
      </c>
      <c r="H40" s="118">
        <f>'прил 6'!I37</f>
        <v>8300</v>
      </c>
    </row>
    <row r="41" spans="1:8" ht="25.5">
      <c r="A41" s="44" t="s">
        <v>250</v>
      </c>
      <c r="B41" s="23" t="s">
        <v>201</v>
      </c>
      <c r="C41" s="23"/>
      <c r="D41" s="23"/>
      <c r="E41" s="23"/>
      <c r="F41" s="117">
        <f aca="true" t="shared" si="2" ref="F41:H44">F42</f>
        <v>1000</v>
      </c>
      <c r="G41" s="117">
        <f t="shared" si="2"/>
        <v>1000</v>
      </c>
      <c r="H41" s="117">
        <f t="shared" si="2"/>
        <v>1000</v>
      </c>
    </row>
    <row r="42" spans="1:8" ht="38.25">
      <c r="A42" s="44" t="s">
        <v>306</v>
      </c>
      <c r="B42" s="23" t="s">
        <v>201</v>
      </c>
      <c r="C42" s="23" t="s">
        <v>215</v>
      </c>
      <c r="D42" s="23"/>
      <c r="E42" s="23"/>
      <c r="F42" s="117">
        <f t="shared" si="2"/>
        <v>1000</v>
      </c>
      <c r="G42" s="117">
        <f t="shared" si="2"/>
        <v>1000</v>
      </c>
      <c r="H42" s="117">
        <f t="shared" si="2"/>
        <v>1000</v>
      </c>
    </row>
    <row r="43" spans="1:8" ht="48" customHeight="1">
      <c r="A43" s="40" t="s">
        <v>361</v>
      </c>
      <c r="B43" s="6" t="s">
        <v>201</v>
      </c>
      <c r="C43" s="6" t="s">
        <v>215</v>
      </c>
      <c r="D43" s="8" t="s">
        <v>42</v>
      </c>
      <c r="E43" s="6"/>
      <c r="F43" s="118">
        <f t="shared" si="2"/>
        <v>1000</v>
      </c>
      <c r="G43" s="118">
        <f t="shared" si="2"/>
        <v>1000</v>
      </c>
      <c r="H43" s="118">
        <f t="shared" si="2"/>
        <v>1000</v>
      </c>
    </row>
    <row r="44" spans="1:8" ht="50.25" customHeight="1">
      <c r="A44" s="40" t="s">
        <v>367</v>
      </c>
      <c r="B44" s="6" t="s">
        <v>201</v>
      </c>
      <c r="C44" s="6" t="s">
        <v>215</v>
      </c>
      <c r="D44" s="8" t="s">
        <v>56</v>
      </c>
      <c r="E44" s="6"/>
      <c r="F44" s="118">
        <f t="shared" si="2"/>
        <v>1000</v>
      </c>
      <c r="G44" s="118">
        <f t="shared" si="2"/>
        <v>1000</v>
      </c>
      <c r="H44" s="118">
        <f t="shared" si="2"/>
        <v>1000</v>
      </c>
    </row>
    <row r="45" spans="1:8" ht="63.75">
      <c r="A45" s="26" t="s">
        <v>368</v>
      </c>
      <c r="B45" s="6" t="s">
        <v>201</v>
      </c>
      <c r="C45" s="6" t="s">
        <v>215</v>
      </c>
      <c r="D45" s="8" t="s">
        <v>57</v>
      </c>
      <c r="E45" s="6"/>
      <c r="F45" s="118">
        <f>SUM(F46:F46)</f>
        <v>1000</v>
      </c>
      <c r="G45" s="118">
        <f>SUM(G46:G46)</f>
        <v>1000</v>
      </c>
      <c r="H45" s="118">
        <f>SUM(H46:H46)</f>
        <v>1000</v>
      </c>
    </row>
    <row r="46" spans="1:8" ht="51">
      <c r="A46" s="29" t="s">
        <v>286</v>
      </c>
      <c r="B46" s="6" t="s">
        <v>201</v>
      </c>
      <c r="C46" s="6" t="s">
        <v>215</v>
      </c>
      <c r="D46" s="6" t="s">
        <v>251</v>
      </c>
      <c r="E46" s="6" t="s">
        <v>207</v>
      </c>
      <c r="F46" s="118">
        <f>'прил 6'!G43</f>
        <v>1000</v>
      </c>
      <c r="G46" s="118">
        <f>'прил 6'!H43</f>
        <v>1000</v>
      </c>
      <c r="H46" s="118">
        <f>'прил 6'!I43</f>
        <v>1000</v>
      </c>
    </row>
    <row r="47" spans="1:8" ht="12.75">
      <c r="A47" s="44" t="s">
        <v>252</v>
      </c>
      <c r="B47" s="23" t="s">
        <v>202</v>
      </c>
      <c r="C47" s="23"/>
      <c r="D47" s="23"/>
      <c r="E47" s="23"/>
      <c r="F47" s="117">
        <f>F48+F53</f>
        <v>1857782.53</v>
      </c>
      <c r="G47" s="117">
        <f>G48+G53</f>
        <v>0</v>
      </c>
      <c r="H47" s="117">
        <f>H48+H53</f>
        <v>0</v>
      </c>
    </row>
    <row r="48" spans="1:8" ht="12.75">
      <c r="A48" s="44" t="s">
        <v>253</v>
      </c>
      <c r="B48" s="23" t="s">
        <v>202</v>
      </c>
      <c r="C48" s="23" t="s">
        <v>215</v>
      </c>
      <c r="D48" s="23"/>
      <c r="E48" s="23"/>
      <c r="F48" s="117">
        <f aca="true" t="shared" si="3" ref="F48:H50">F49</f>
        <v>1702173.73</v>
      </c>
      <c r="G48" s="117">
        <f t="shared" si="3"/>
        <v>0</v>
      </c>
      <c r="H48" s="117">
        <f t="shared" si="3"/>
        <v>0</v>
      </c>
    </row>
    <row r="49" spans="1:8" ht="37.5" customHeight="1">
      <c r="A49" s="40" t="s">
        <v>361</v>
      </c>
      <c r="B49" s="6" t="s">
        <v>202</v>
      </c>
      <c r="C49" s="6" t="s">
        <v>215</v>
      </c>
      <c r="D49" s="8" t="s">
        <v>42</v>
      </c>
      <c r="E49" s="6"/>
      <c r="F49" s="118">
        <f t="shared" si="3"/>
        <v>1702173.73</v>
      </c>
      <c r="G49" s="118">
        <f t="shared" si="3"/>
        <v>0</v>
      </c>
      <c r="H49" s="118">
        <f t="shared" si="3"/>
        <v>0</v>
      </c>
    </row>
    <row r="50" spans="1:8" ht="25.5" customHeight="1">
      <c r="A50" s="40" t="s">
        <v>320</v>
      </c>
      <c r="B50" s="6" t="s">
        <v>202</v>
      </c>
      <c r="C50" s="6" t="s">
        <v>215</v>
      </c>
      <c r="D50" s="8" t="s">
        <v>52</v>
      </c>
      <c r="E50" s="6"/>
      <c r="F50" s="118">
        <f t="shared" si="3"/>
        <v>1702173.73</v>
      </c>
      <c r="G50" s="118">
        <f t="shared" si="3"/>
        <v>0</v>
      </c>
      <c r="H50" s="118">
        <f t="shared" si="3"/>
        <v>0</v>
      </c>
    </row>
    <row r="51" spans="1:8" ht="74.25" customHeight="1">
      <c r="A51" s="26" t="s">
        <v>331</v>
      </c>
      <c r="B51" s="6" t="s">
        <v>202</v>
      </c>
      <c r="C51" s="6" t="s">
        <v>215</v>
      </c>
      <c r="D51" s="8" t="s">
        <v>328</v>
      </c>
      <c r="E51" s="6"/>
      <c r="F51" s="118">
        <f>SUM(F52:F52)</f>
        <v>1702173.73</v>
      </c>
      <c r="G51" s="118">
        <f>SUM(G52:G52)</f>
        <v>0</v>
      </c>
      <c r="H51" s="118">
        <f>SUM(H52:H52)</f>
        <v>0</v>
      </c>
    </row>
    <row r="52" spans="1:8" ht="51">
      <c r="A52" s="29" t="s">
        <v>321</v>
      </c>
      <c r="B52" s="6" t="s">
        <v>202</v>
      </c>
      <c r="C52" s="6" t="s">
        <v>215</v>
      </c>
      <c r="D52" s="8" t="s">
        <v>330</v>
      </c>
      <c r="E52" s="6" t="s">
        <v>207</v>
      </c>
      <c r="F52" s="118">
        <f>'прил 6'!G51</f>
        <v>1702173.73</v>
      </c>
      <c r="G52" s="118">
        <f>'прил 6'!H51</f>
        <v>0</v>
      </c>
      <c r="H52" s="118">
        <f>'прил 6'!I51</f>
        <v>0</v>
      </c>
    </row>
    <row r="53" spans="1:8" ht="12.75">
      <c r="A53" s="44" t="s">
        <v>255</v>
      </c>
      <c r="B53" s="23" t="s">
        <v>202</v>
      </c>
      <c r="C53" s="23" t="s">
        <v>256</v>
      </c>
      <c r="D53" s="23"/>
      <c r="E53" s="23"/>
      <c r="F53" s="117">
        <f>F54+F58</f>
        <v>155608.8</v>
      </c>
      <c r="G53" s="117">
        <f>G54+G58</f>
        <v>0</v>
      </c>
      <c r="H53" s="117">
        <f>H54+H58</f>
        <v>0</v>
      </c>
    </row>
    <row r="54" spans="1:8" ht="50.25" customHeight="1">
      <c r="A54" s="40" t="s">
        <v>361</v>
      </c>
      <c r="B54" s="6" t="s">
        <v>202</v>
      </c>
      <c r="C54" s="6" t="s">
        <v>256</v>
      </c>
      <c r="D54" s="8" t="s">
        <v>26</v>
      </c>
      <c r="E54" s="6"/>
      <c r="F54" s="118">
        <f aca="true" t="shared" si="4" ref="F54:H55">F55</f>
        <v>4732.8</v>
      </c>
      <c r="G54" s="118">
        <f t="shared" si="4"/>
        <v>0</v>
      </c>
      <c r="H54" s="118">
        <f t="shared" si="4"/>
        <v>0</v>
      </c>
    </row>
    <row r="55" spans="1:8" ht="23.25" customHeight="1">
      <c r="A55" s="40" t="s">
        <v>254</v>
      </c>
      <c r="B55" s="6" t="s">
        <v>202</v>
      </c>
      <c r="C55" s="6" t="s">
        <v>256</v>
      </c>
      <c r="D55" s="8" t="s">
        <v>31</v>
      </c>
      <c r="E55" s="6"/>
      <c r="F55" s="118">
        <f t="shared" si="4"/>
        <v>4732.8</v>
      </c>
      <c r="G55" s="118">
        <f t="shared" si="4"/>
        <v>0</v>
      </c>
      <c r="H55" s="118">
        <f t="shared" si="4"/>
        <v>0</v>
      </c>
    </row>
    <row r="56" spans="1:8" ht="25.5" customHeight="1">
      <c r="A56" s="26" t="s">
        <v>257</v>
      </c>
      <c r="B56" s="6" t="s">
        <v>202</v>
      </c>
      <c r="C56" s="6" t="s">
        <v>199</v>
      </c>
      <c r="D56" s="8" t="s">
        <v>39</v>
      </c>
      <c r="E56" s="6"/>
      <c r="F56" s="118">
        <f>SUM(F57:F57)</f>
        <v>4732.8</v>
      </c>
      <c r="G56" s="118">
        <f>SUM(G57:G57)</f>
        <v>0</v>
      </c>
      <c r="H56" s="118">
        <f>SUM(H57:H57)</f>
        <v>0</v>
      </c>
    </row>
    <row r="57" spans="1:8" ht="51">
      <c r="A57" s="29" t="s">
        <v>258</v>
      </c>
      <c r="B57" s="6" t="s">
        <v>202</v>
      </c>
      <c r="C57" s="6" t="s">
        <v>199</v>
      </c>
      <c r="D57" s="6" t="s">
        <v>431</v>
      </c>
      <c r="E57" s="6" t="s">
        <v>207</v>
      </c>
      <c r="F57" s="118">
        <v>4732.8</v>
      </c>
      <c r="G57" s="118">
        <f>'прил 6'!H56</f>
        <v>0</v>
      </c>
      <c r="H57" s="118">
        <f>'прил 6'!I56</f>
        <v>0</v>
      </c>
    </row>
    <row r="58" spans="1:8" ht="25.5" customHeight="1">
      <c r="A58" s="29" t="s">
        <v>60</v>
      </c>
      <c r="B58" s="6" t="s">
        <v>202</v>
      </c>
      <c r="C58" s="6" t="s">
        <v>256</v>
      </c>
      <c r="D58" s="8" t="s">
        <v>67</v>
      </c>
      <c r="E58" s="6"/>
      <c r="F58" s="118">
        <f>SUM(F59:F59)</f>
        <v>150876</v>
      </c>
      <c r="G58" s="118">
        <f>SUM(G59:G59)</f>
        <v>0</v>
      </c>
      <c r="H58" s="118">
        <f>SUM(H59:H59)</f>
        <v>0</v>
      </c>
    </row>
    <row r="59" spans="1:8" ht="51">
      <c r="A59" s="29" t="s">
        <v>61</v>
      </c>
      <c r="B59" s="6" t="s">
        <v>202</v>
      </c>
      <c r="C59" s="6" t="s">
        <v>256</v>
      </c>
      <c r="D59" s="6" t="s">
        <v>68</v>
      </c>
      <c r="E59" s="6" t="s">
        <v>207</v>
      </c>
      <c r="F59" s="118">
        <f>'прил 6'!G60+'прил 6'!G58</f>
        <v>150876</v>
      </c>
      <c r="G59" s="118">
        <f>'прил 6'!H58</f>
        <v>0</v>
      </c>
      <c r="H59" s="118">
        <f>'прил 6'!I58</f>
        <v>0</v>
      </c>
    </row>
    <row r="60" spans="1:8" ht="12.75">
      <c r="A60" s="44" t="s">
        <v>259</v>
      </c>
      <c r="B60" s="23" t="s">
        <v>203</v>
      </c>
      <c r="C60" s="23"/>
      <c r="D60" s="23"/>
      <c r="E60" s="23"/>
      <c r="F60" s="117">
        <f aca="true" t="shared" si="5" ref="F60:H61">F61</f>
        <v>2678213.79</v>
      </c>
      <c r="G60" s="117">
        <f t="shared" si="5"/>
        <v>0</v>
      </c>
      <c r="H60" s="117">
        <f t="shared" si="5"/>
        <v>0</v>
      </c>
    </row>
    <row r="61" spans="1:8" ht="12.75">
      <c r="A61" s="44" t="s">
        <v>260</v>
      </c>
      <c r="B61" s="23" t="s">
        <v>203</v>
      </c>
      <c r="C61" s="23" t="s">
        <v>201</v>
      </c>
      <c r="D61" s="23"/>
      <c r="E61" s="23"/>
      <c r="F61" s="117">
        <f t="shared" si="5"/>
        <v>2678213.79</v>
      </c>
      <c r="G61" s="117">
        <f t="shared" si="5"/>
        <v>0</v>
      </c>
      <c r="H61" s="117">
        <f t="shared" si="5"/>
        <v>0</v>
      </c>
    </row>
    <row r="62" spans="1:8" ht="51" customHeight="1">
      <c r="A62" s="40" t="s">
        <v>361</v>
      </c>
      <c r="B62" s="6" t="s">
        <v>203</v>
      </c>
      <c r="C62" s="6" t="s">
        <v>201</v>
      </c>
      <c r="D62" s="8" t="s">
        <v>42</v>
      </c>
      <c r="E62" s="6"/>
      <c r="F62" s="118">
        <f>F63+F74</f>
        <v>2678213.79</v>
      </c>
      <c r="G62" s="118">
        <f>G63+G74</f>
        <v>0</v>
      </c>
      <c r="H62" s="118">
        <f>H63+H74</f>
        <v>0</v>
      </c>
    </row>
    <row r="63" spans="1:8" ht="40.5" customHeight="1">
      <c r="A63" s="40" t="s">
        <v>392</v>
      </c>
      <c r="B63" s="6" t="s">
        <v>203</v>
      </c>
      <c r="C63" s="6" t="s">
        <v>201</v>
      </c>
      <c r="D63" s="8" t="s">
        <v>43</v>
      </c>
      <c r="E63" s="6"/>
      <c r="F63" s="118">
        <f>F64+F66+F68+F70+F72</f>
        <v>158213.79</v>
      </c>
      <c r="G63" s="118">
        <f>G64+G66+G68+G70+G72</f>
        <v>0</v>
      </c>
      <c r="H63" s="118">
        <f>H64+H66+H68+H70+H72</f>
        <v>0</v>
      </c>
    </row>
    <row r="64" spans="1:8" ht="26.25" customHeight="1">
      <c r="A64" s="26" t="s">
        <v>261</v>
      </c>
      <c r="B64" s="6" t="s">
        <v>203</v>
      </c>
      <c r="C64" s="6" t="s">
        <v>201</v>
      </c>
      <c r="D64" s="8" t="s">
        <v>44</v>
      </c>
      <c r="E64" s="6"/>
      <c r="F64" s="118">
        <f>SUM(F65:F65)</f>
        <v>100000</v>
      </c>
      <c r="G64" s="118">
        <f>SUM(G65:G65)</f>
        <v>0</v>
      </c>
      <c r="H64" s="118">
        <f>SUM(H65:H65)</f>
        <v>0</v>
      </c>
    </row>
    <row r="65" spans="1:8" ht="39.75" customHeight="1">
      <c r="A65" s="29" t="s">
        <v>284</v>
      </c>
      <c r="B65" s="6" t="s">
        <v>203</v>
      </c>
      <c r="C65" s="6" t="s">
        <v>201</v>
      </c>
      <c r="D65" s="6" t="s">
        <v>219</v>
      </c>
      <c r="E65" s="6" t="s">
        <v>207</v>
      </c>
      <c r="F65" s="118">
        <f>'прил 6'!G66</f>
        <v>100000</v>
      </c>
      <c r="G65" s="118">
        <f>'прил 6'!H66</f>
        <v>0</v>
      </c>
      <c r="H65" s="118">
        <f>'прил 6'!I66</f>
        <v>0</v>
      </c>
    </row>
    <row r="66" spans="1:8" ht="38.25" hidden="1">
      <c r="A66" s="26" t="s">
        <v>300</v>
      </c>
      <c r="B66" s="6" t="s">
        <v>203</v>
      </c>
      <c r="C66" s="6" t="s">
        <v>201</v>
      </c>
      <c r="D66" s="8" t="s">
        <v>45</v>
      </c>
      <c r="E66" s="6"/>
      <c r="F66" s="118">
        <f>SUM(F67:F67)</f>
        <v>16333.79</v>
      </c>
      <c r="G66" s="118">
        <f>SUM(G67:G67)</f>
        <v>0</v>
      </c>
      <c r="H66" s="118">
        <f>SUM(H67:H67)</f>
        <v>0</v>
      </c>
    </row>
    <row r="67" spans="1:8" ht="51" hidden="1">
      <c r="A67" s="29" t="s">
        <v>285</v>
      </c>
      <c r="B67" s="6" t="s">
        <v>203</v>
      </c>
      <c r="C67" s="6" t="s">
        <v>201</v>
      </c>
      <c r="D67" s="6" t="s">
        <v>220</v>
      </c>
      <c r="E67" s="6" t="s">
        <v>207</v>
      </c>
      <c r="F67" s="118">
        <f>'прил 6'!G67</f>
        <v>16333.79</v>
      </c>
      <c r="G67" s="118">
        <f>'прил 6'!H67</f>
        <v>0</v>
      </c>
      <c r="H67" s="118">
        <f>'прил 6'!I67</f>
        <v>0</v>
      </c>
    </row>
    <row r="68" spans="1:8" ht="25.5" hidden="1">
      <c r="A68" s="26" t="s">
        <v>263</v>
      </c>
      <c r="B68" s="6" t="s">
        <v>203</v>
      </c>
      <c r="C68" s="6" t="s">
        <v>201</v>
      </c>
      <c r="D68" s="8" t="s">
        <v>40</v>
      </c>
      <c r="E68" s="6"/>
      <c r="F68" s="118">
        <f>SUM(F69:F69)</f>
        <v>0</v>
      </c>
      <c r="G68" s="118">
        <f>SUM(G69:G69)</f>
        <v>0</v>
      </c>
      <c r="H68" s="118">
        <f>SUM(H69:H69)</f>
        <v>0</v>
      </c>
    </row>
    <row r="69" spans="1:8" ht="38.25" hidden="1">
      <c r="A69" s="29" t="s">
        <v>264</v>
      </c>
      <c r="B69" s="6" t="s">
        <v>203</v>
      </c>
      <c r="C69" s="6" t="s">
        <v>201</v>
      </c>
      <c r="D69" s="6" t="s">
        <v>265</v>
      </c>
      <c r="E69" s="6" t="s">
        <v>207</v>
      </c>
      <c r="F69" s="118">
        <f>'прил 6'!G69</f>
        <v>0</v>
      </c>
      <c r="G69" s="118">
        <f>'прил 6'!H69</f>
        <v>0</v>
      </c>
      <c r="H69" s="118">
        <f>'прил 6'!I69</f>
        <v>0</v>
      </c>
    </row>
    <row r="70" spans="1:8" ht="25.5" hidden="1">
      <c r="A70" s="26" t="s">
        <v>266</v>
      </c>
      <c r="B70" s="6" t="s">
        <v>203</v>
      </c>
      <c r="C70" s="6" t="s">
        <v>201</v>
      </c>
      <c r="D70" s="8" t="s">
        <v>295</v>
      </c>
      <c r="E70" s="6"/>
      <c r="F70" s="118">
        <f>SUM(F71:F71)</f>
        <v>0</v>
      </c>
      <c r="G70" s="118">
        <f>SUM(G71:G71)</f>
        <v>0</v>
      </c>
      <c r="H70" s="118">
        <f>SUM(H71:H71)</f>
        <v>0</v>
      </c>
    </row>
    <row r="71" spans="1:8" ht="51" hidden="1">
      <c r="A71" s="29" t="s">
        <v>289</v>
      </c>
      <c r="B71" s="6" t="s">
        <v>203</v>
      </c>
      <c r="C71" s="6" t="s">
        <v>201</v>
      </c>
      <c r="D71" s="6" t="s">
        <v>296</v>
      </c>
      <c r="E71" s="6" t="s">
        <v>207</v>
      </c>
      <c r="F71" s="118">
        <f>'прил 6'!G71</f>
        <v>0</v>
      </c>
      <c r="G71" s="118">
        <f>'прил 6'!H71</f>
        <v>0</v>
      </c>
      <c r="H71" s="118">
        <f>'прил 6'!I71</f>
        <v>0</v>
      </c>
    </row>
    <row r="72" spans="1:8" ht="38.25" hidden="1">
      <c r="A72" s="26" t="s">
        <v>322</v>
      </c>
      <c r="B72" s="6" t="s">
        <v>203</v>
      </c>
      <c r="C72" s="6" t="s">
        <v>201</v>
      </c>
      <c r="D72" s="8" t="s">
        <v>297</v>
      </c>
      <c r="E72" s="6"/>
      <c r="F72" s="118">
        <f>SUM(F73:F73)</f>
        <v>41880</v>
      </c>
      <c r="G72" s="118">
        <f>SUM(G73:G73)</f>
        <v>0</v>
      </c>
      <c r="H72" s="118">
        <f>SUM(H73:H73)</f>
        <v>0</v>
      </c>
    </row>
    <row r="73" spans="1:8" ht="51.75" customHeight="1" hidden="1">
      <c r="A73" s="29" t="s">
        <v>290</v>
      </c>
      <c r="B73" s="6" t="s">
        <v>203</v>
      </c>
      <c r="C73" s="6" t="s">
        <v>201</v>
      </c>
      <c r="D73" s="6" t="s">
        <v>222</v>
      </c>
      <c r="E73" s="6" t="s">
        <v>207</v>
      </c>
      <c r="F73" s="118">
        <f>'прил 6'!G73</f>
        <v>41880</v>
      </c>
      <c r="G73" s="118">
        <f>'прил 6'!H73</f>
        <v>0</v>
      </c>
      <c r="H73" s="118">
        <f>'прил 6'!I73</f>
        <v>0</v>
      </c>
    </row>
    <row r="74" spans="1:8" ht="30" customHeight="1">
      <c r="A74" s="26" t="s">
        <v>372</v>
      </c>
      <c r="B74" s="6" t="s">
        <v>203</v>
      </c>
      <c r="C74" s="6" t="s">
        <v>201</v>
      </c>
      <c r="D74" s="6" t="s">
        <v>373</v>
      </c>
      <c r="E74" s="6"/>
      <c r="F74" s="118">
        <f>F75</f>
        <v>2520000</v>
      </c>
      <c r="G74" s="118">
        <f>G75</f>
        <v>0</v>
      </c>
      <c r="H74" s="118">
        <f>H75</f>
        <v>0</v>
      </c>
    </row>
    <row r="75" spans="1:8" ht="67.5" customHeight="1">
      <c r="A75" s="43" t="s">
        <v>375</v>
      </c>
      <c r="B75" s="6" t="s">
        <v>203</v>
      </c>
      <c r="C75" s="6" t="s">
        <v>201</v>
      </c>
      <c r="D75" s="6" t="s">
        <v>374</v>
      </c>
      <c r="E75" s="6" t="s">
        <v>207</v>
      </c>
      <c r="F75" s="118">
        <f>'прил 6'!G75</f>
        <v>2520000</v>
      </c>
      <c r="G75" s="118">
        <f>'прил 6'!H75</f>
        <v>0</v>
      </c>
      <c r="H75" s="118">
        <f>'прил 6'!I75</f>
        <v>0</v>
      </c>
    </row>
    <row r="76" spans="1:8" ht="12.75">
      <c r="A76" s="44" t="s">
        <v>268</v>
      </c>
      <c r="B76" s="23" t="s">
        <v>204</v>
      </c>
      <c r="C76" s="23"/>
      <c r="D76" s="23"/>
      <c r="E76" s="23"/>
      <c r="F76" s="117">
        <f aca="true" t="shared" si="6" ref="F76:H79">F77</f>
        <v>1646900</v>
      </c>
      <c r="G76" s="117">
        <f t="shared" si="6"/>
        <v>514300</v>
      </c>
      <c r="H76" s="117">
        <f t="shared" si="6"/>
        <v>514300</v>
      </c>
    </row>
    <row r="77" spans="1:8" ht="12.75">
      <c r="A77" s="44" t="s">
        <v>269</v>
      </c>
      <c r="B77" s="23" t="s">
        <v>204</v>
      </c>
      <c r="C77" s="23" t="s">
        <v>199</v>
      </c>
      <c r="D77" s="23"/>
      <c r="E77" s="23"/>
      <c r="F77" s="117">
        <f t="shared" si="6"/>
        <v>1646900</v>
      </c>
      <c r="G77" s="117">
        <f t="shared" si="6"/>
        <v>514300</v>
      </c>
      <c r="H77" s="117">
        <f t="shared" si="6"/>
        <v>514300</v>
      </c>
    </row>
    <row r="78" spans="1:8" ht="51">
      <c r="A78" s="40" t="s">
        <v>361</v>
      </c>
      <c r="B78" s="6" t="s">
        <v>204</v>
      </c>
      <c r="C78" s="6" t="s">
        <v>199</v>
      </c>
      <c r="D78" s="8" t="s">
        <v>42</v>
      </c>
      <c r="E78" s="6"/>
      <c r="F78" s="118">
        <f t="shared" si="6"/>
        <v>1646900</v>
      </c>
      <c r="G78" s="118">
        <f t="shared" si="6"/>
        <v>514300</v>
      </c>
      <c r="H78" s="118">
        <f t="shared" si="6"/>
        <v>514300</v>
      </c>
    </row>
    <row r="79" spans="1:8" ht="25.5" customHeight="1">
      <c r="A79" s="40" t="s">
        <v>320</v>
      </c>
      <c r="B79" s="6" t="s">
        <v>204</v>
      </c>
      <c r="C79" s="6" t="s">
        <v>199</v>
      </c>
      <c r="D79" s="8" t="s">
        <v>298</v>
      </c>
      <c r="E79" s="6"/>
      <c r="F79" s="118">
        <f t="shared" si="6"/>
        <v>1646900</v>
      </c>
      <c r="G79" s="118">
        <f t="shared" si="6"/>
        <v>514300</v>
      </c>
      <c r="H79" s="118">
        <f t="shared" si="6"/>
        <v>514300</v>
      </c>
    </row>
    <row r="80" spans="1:8" ht="38.25">
      <c r="A80" s="26" t="s">
        <v>377</v>
      </c>
      <c r="B80" s="6" t="s">
        <v>204</v>
      </c>
      <c r="C80" s="6" t="s">
        <v>199</v>
      </c>
      <c r="D80" s="8" t="s">
        <v>299</v>
      </c>
      <c r="E80" s="6"/>
      <c r="F80" s="118">
        <f>SUM(F81:F83)</f>
        <v>1646900</v>
      </c>
      <c r="G80" s="118">
        <f>SUM(G81:G82)</f>
        <v>514300</v>
      </c>
      <c r="H80" s="118">
        <f>SUM(H81:H82)</f>
        <v>514300</v>
      </c>
    </row>
    <row r="81" spans="1:8" ht="89.25">
      <c r="A81" s="29" t="s">
        <v>310</v>
      </c>
      <c r="B81" s="6" t="s">
        <v>204</v>
      </c>
      <c r="C81" s="6" t="s">
        <v>199</v>
      </c>
      <c r="D81" s="6" t="s">
        <v>226</v>
      </c>
      <c r="E81" s="6" t="s">
        <v>206</v>
      </c>
      <c r="F81" s="118">
        <f>'прил 6'!G81</f>
        <v>0</v>
      </c>
      <c r="G81" s="118">
        <f>'прил 6'!H81</f>
        <v>514300</v>
      </c>
      <c r="H81" s="118">
        <f>'прил 6'!I81</f>
        <v>514300</v>
      </c>
    </row>
    <row r="82" spans="1:8" ht="53.25" customHeight="1">
      <c r="A82" s="29" t="s">
        <v>283</v>
      </c>
      <c r="B82" s="6" t="s">
        <v>204</v>
      </c>
      <c r="C82" s="6" t="s">
        <v>199</v>
      </c>
      <c r="D82" s="6" t="s">
        <v>226</v>
      </c>
      <c r="E82" s="6" t="s">
        <v>207</v>
      </c>
      <c r="F82" s="118">
        <f>'прил 6'!G82</f>
        <v>0</v>
      </c>
      <c r="G82" s="118">
        <f>'прил 6'!H82</f>
        <v>0</v>
      </c>
      <c r="H82" s="118">
        <f>'прил 6'!I82</f>
        <v>0</v>
      </c>
    </row>
    <row r="83" spans="1:8" ht="39.75" customHeight="1">
      <c r="A83" s="43" t="s">
        <v>414</v>
      </c>
      <c r="B83" s="6" t="s">
        <v>204</v>
      </c>
      <c r="C83" s="6" t="s">
        <v>199</v>
      </c>
      <c r="D83" s="6" t="s">
        <v>226</v>
      </c>
      <c r="E83" s="6" t="s">
        <v>415</v>
      </c>
      <c r="F83" s="118">
        <f>'прил 6'!G83</f>
        <v>1646900</v>
      </c>
      <c r="G83" s="118">
        <v>0</v>
      </c>
      <c r="H83" s="118">
        <v>0</v>
      </c>
    </row>
    <row r="84" spans="1:8" s="41" customFormat="1" ht="12.75">
      <c r="A84" s="45" t="s">
        <v>270</v>
      </c>
      <c r="B84" s="23" t="s">
        <v>214</v>
      </c>
      <c r="C84" s="23"/>
      <c r="D84" s="23"/>
      <c r="E84" s="23"/>
      <c r="F84" s="117">
        <f aca="true" t="shared" si="7" ref="F84:H86">F85</f>
        <v>77800</v>
      </c>
      <c r="G84" s="117">
        <f t="shared" si="7"/>
        <v>0</v>
      </c>
      <c r="H84" s="117">
        <f t="shared" si="7"/>
        <v>0</v>
      </c>
    </row>
    <row r="85" spans="1:8" s="41" customFormat="1" ht="12.75">
      <c r="A85" s="45" t="s">
        <v>271</v>
      </c>
      <c r="B85" s="23" t="s">
        <v>214</v>
      </c>
      <c r="C85" s="23" t="s">
        <v>199</v>
      </c>
      <c r="D85" s="23"/>
      <c r="E85" s="23"/>
      <c r="F85" s="117">
        <f t="shared" si="7"/>
        <v>77800</v>
      </c>
      <c r="G85" s="117">
        <f t="shared" si="7"/>
        <v>0</v>
      </c>
      <c r="H85" s="117">
        <f t="shared" si="7"/>
        <v>0</v>
      </c>
    </row>
    <row r="86" spans="1:8" ht="51">
      <c r="A86" s="40" t="s">
        <v>361</v>
      </c>
      <c r="B86" s="6" t="s">
        <v>214</v>
      </c>
      <c r="C86" s="6" t="s">
        <v>199</v>
      </c>
      <c r="D86" s="8" t="s">
        <v>42</v>
      </c>
      <c r="E86" s="6"/>
      <c r="F86" s="118">
        <f t="shared" si="7"/>
        <v>77800</v>
      </c>
      <c r="G86" s="118">
        <f t="shared" si="7"/>
        <v>0</v>
      </c>
      <c r="H86" s="118">
        <f t="shared" si="7"/>
        <v>0</v>
      </c>
    </row>
    <row r="87" spans="1:8" ht="51">
      <c r="A87" s="40" t="s">
        <v>362</v>
      </c>
      <c r="B87" s="6" t="s">
        <v>214</v>
      </c>
      <c r="C87" s="6" t="s">
        <v>199</v>
      </c>
      <c r="D87" s="8" t="s">
        <v>294</v>
      </c>
      <c r="E87" s="6"/>
      <c r="F87" s="118">
        <f>SUM(F88)</f>
        <v>77800</v>
      </c>
      <c r="G87" s="118">
        <f>SUM(G88)</f>
        <v>0</v>
      </c>
      <c r="H87" s="118">
        <f>SUM(H88)</f>
        <v>0</v>
      </c>
    </row>
    <row r="88" spans="1:8" ht="38.25">
      <c r="A88" s="67" t="s">
        <v>370</v>
      </c>
      <c r="B88" s="6" t="s">
        <v>214</v>
      </c>
      <c r="C88" s="6" t="s">
        <v>199</v>
      </c>
      <c r="D88" s="6" t="s">
        <v>272</v>
      </c>
      <c r="E88" s="6"/>
      <c r="F88" s="118">
        <f>F89</f>
        <v>77800</v>
      </c>
      <c r="G88" s="118">
        <f>G89</f>
        <v>0</v>
      </c>
      <c r="H88" s="118">
        <f>H89</f>
        <v>0</v>
      </c>
    </row>
    <row r="89" spans="1:8" ht="27.75" customHeight="1">
      <c r="A89" s="43" t="s">
        <v>233</v>
      </c>
      <c r="B89" s="6" t="s">
        <v>214</v>
      </c>
      <c r="C89" s="6" t="s">
        <v>199</v>
      </c>
      <c r="D89" s="6" t="s">
        <v>234</v>
      </c>
      <c r="E89" s="6" t="s">
        <v>208</v>
      </c>
      <c r="F89" s="118">
        <f>'прил 6'!G89</f>
        <v>77800</v>
      </c>
      <c r="G89" s="118">
        <f>'прил 6'!H89</f>
        <v>0</v>
      </c>
      <c r="H89" s="118">
        <f>'прил 6'!I89</f>
        <v>0</v>
      </c>
    </row>
    <row r="90" spans="1:8" ht="7.5" customHeight="1">
      <c r="A90" s="69"/>
      <c r="B90" s="70"/>
      <c r="C90" s="70"/>
      <c r="D90" s="70"/>
      <c r="E90" s="70"/>
      <c r="F90" s="71"/>
      <c r="G90" s="71"/>
      <c r="H90" s="71"/>
    </row>
    <row r="91" spans="1:7" ht="12.75">
      <c r="A91" s="68" t="s">
        <v>404</v>
      </c>
      <c r="B91" s="10"/>
      <c r="C91" s="10"/>
      <c r="D91" s="10"/>
      <c r="E91" s="10"/>
      <c r="F91" s="47"/>
      <c r="G91" s="2"/>
    </row>
    <row r="92" spans="1:8" ht="12.75">
      <c r="A92" s="68" t="s">
        <v>359</v>
      </c>
      <c r="B92" s="10"/>
      <c r="C92" s="10"/>
      <c r="D92" s="10"/>
      <c r="E92" s="10"/>
      <c r="F92" s="47"/>
      <c r="G92" s="163" t="s">
        <v>399</v>
      </c>
      <c r="H92" s="163"/>
    </row>
    <row r="93" ht="12.75">
      <c r="D93" s="3"/>
    </row>
    <row r="94" ht="12.75">
      <c r="D94" s="3"/>
    </row>
    <row r="96" ht="15" customHeight="1"/>
  </sheetData>
  <sheetProtection/>
  <mergeCells count="26">
    <mergeCell ref="B1:H1"/>
    <mergeCell ref="B2:H2"/>
    <mergeCell ref="B3:H3"/>
    <mergeCell ref="B4:H4"/>
    <mergeCell ref="A12:H12"/>
    <mergeCell ref="A13:H13"/>
    <mergeCell ref="A14:H14"/>
    <mergeCell ref="A16:A17"/>
    <mergeCell ref="B16:B17"/>
    <mergeCell ref="G92:H92"/>
    <mergeCell ref="B6:H6"/>
    <mergeCell ref="B7:H7"/>
    <mergeCell ref="B8:H8"/>
    <mergeCell ref="A11:H11"/>
    <mergeCell ref="B9:H9"/>
    <mergeCell ref="F16:F17"/>
    <mergeCell ref="C16:C17"/>
    <mergeCell ref="D16:D17"/>
    <mergeCell ref="E16:E17"/>
    <mergeCell ref="G15:H15"/>
    <mergeCell ref="J18:O18"/>
    <mergeCell ref="J15:O15"/>
    <mergeCell ref="G16:G17"/>
    <mergeCell ref="H16:H17"/>
    <mergeCell ref="J16:O16"/>
    <mergeCell ref="J17:O17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I62"/>
  <sheetViews>
    <sheetView workbookViewId="0" topLeftCell="A53">
      <selection activeCell="A1" sqref="A1:H62"/>
    </sheetView>
  </sheetViews>
  <sheetFormatPr defaultColWidth="9.140625" defaultRowHeight="12.75"/>
  <cols>
    <col min="1" max="1" width="43.8515625" style="14" customWidth="1"/>
    <col min="2" max="2" width="13.8515625" style="14" customWidth="1"/>
    <col min="3" max="3" width="5.421875" style="14" customWidth="1"/>
    <col min="4" max="5" width="4.7109375" style="14" customWidth="1"/>
    <col min="6" max="6" width="11.28125" style="14" customWidth="1"/>
    <col min="7" max="7" width="11.00390625" style="16" customWidth="1"/>
    <col min="8" max="8" width="11.28125" style="14" customWidth="1"/>
    <col min="9" max="9" width="13.421875" style="14" customWidth="1"/>
    <col min="10" max="10" width="12.140625" style="14" customWidth="1"/>
    <col min="11" max="16384" width="9.140625" style="14" customWidth="1"/>
  </cols>
  <sheetData>
    <row r="1" spans="1:8" ht="12.75">
      <c r="A1" s="13"/>
      <c r="B1" s="138" t="s">
        <v>416</v>
      </c>
      <c r="C1" s="138"/>
      <c r="D1" s="138"/>
      <c r="E1" s="138"/>
      <c r="F1" s="138"/>
      <c r="G1" s="138"/>
      <c r="H1" s="138"/>
    </row>
    <row r="2" spans="1:8" ht="12.75">
      <c r="A2" s="13"/>
      <c r="B2" s="138" t="s">
        <v>218</v>
      </c>
      <c r="C2" s="138"/>
      <c r="D2" s="138"/>
      <c r="E2" s="138"/>
      <c r="F2" s="138"/>
      <c r="G2" s="138"/>
      <c r="H2" s="138"/>
    </row>
    <row r="3" spans="1:8" ht="12.75">
      <c r="A3" s="13"/>
      <c r="B3" s="138" t="s">
        <v>341</v>
      </c>
      <c r="C3" s="138"/>
      <c r="D3" s="138"/>
      <c r="E3" s="138"/>
      <c r="F3" s="138"/>
      <c r="G3" s="138"/>
      <c r="H3" s="138"/>
    </row>
    <row r="4" spans="1:8" ht="15" customHeight="1">
      <c r="A4" s="13"/>
      <c r="B4" s="138" t="s">
        <v>435</v>
      </c>
      <c r="C4" s="138"/>
      <c r="D4" s="138"/>
      <c r="E4" s="138"/>
      <c r="F4" s="138"/>
      <c r="G4" s="138"/>
      <c r="H4" s="138"/>
    </row>
    <row r="5" spans="1:8" ht="15" customHeight="1">
      <c r="A5" s="13"/>
      <c r="B5" s="15"/>
      <c r="C5" s="15"/>
      <c r="D5" s="15"/>
      <c r="E5" s="15"/>
      <c r="F5" s="15"/>
      <c r="G5" s="15"/>
      <c r="H5" s="15"/>
    </row>
    <row r="6" spans="1:8" ht="12.75">
      <c r="A6" s="13"/>
      <c r="B6" s="138" t="s">
        <v>338</v>
      </c>
      <c r="C6" s="138"/>
      <c r="D6" s="138"/>
      <c r="E6" s="138"/>
      <c r="F6" s="138"/>
      <c r="G6" s="138"/>
      <c r="H6" s="138"/>
    </row>
    <row r="7" spans="1:8" ht="12.75">
      <c r="A7" s="13"/>
      <c r="B7" s="138" t="s">
        <v>218</v>
      </c>
      <c r="C7" s="138"/>
      <c r="D7" s="138"/>
      <c r="E7" s="138"/>
      <c r="F7" s="138"/>
      <c r="G7" s="138"/>
      <c r="H7" s="138"/>
    </row>
    <row r="8" spans="1:8" ht="12.75">
      <c r="A8" s="13"/>
      <c r="B8" s="138" t="s">
        <v>341</v>
      </c>
      <c r="C8" s="138"/>
      <c r="D8" s="138"/>
      <c r="E8" s="138"/>
      <c r="F8" s="138"/>
      <c r="G8" s="138"/>
      <c r="H8" s="138"/>
    </row>
    <row r="9" spans="1:8" ht="15" customHeight="1">
      <c r="A9" s="13"/>
      <c r="B9" s="138" t="s">
        <v>409</v>
      </c>
      <c r="C9" s="138"/>
      <c r="D9" s="138"/>
      <c r="E9" s="138"/>
      <c r="F9" s="138"/>
      <c r="G9" s="138"/>
      <c r="H9" s="138"/>
    </row>
    <row r="10" spans="1:9" ht="55.5" customHeight="1">
      <c r="A10" s="168" t="s">
        <v>390</v>
      </c>
      <c r="B10" s="168"/>
      <c r="C10" s="168"/>
      <c r="D10" s="168"/>
      <c r="E10" s="168"/>
      <c r="F10" s="168"/>
      <c r="G10" s="168"/>
      <c r="H10" s="168"/>
      <c r="I10" s="17"/>
    </row>
    <row r="11" spans="1:9" ht="18" customHeight="1">
      <c r="A11" s="11"/>
      <c r="B11" s="11"/>
      <c r="C11" s="11"/>
      <c r="D11" s="11"/>
      <c r="E11" s="11"/>
      <c r="H11" s="18" t="s">
        <v>396</v>
      </c>
      <c r="I11" s="17"/>
    </row>
    <row r="12" spans="1:8" ht="15.75" customHeight="1">
      <c r="A12" s="166" t="s">
        <v>205</v>
      </c>
      <c r="B12" s="166" t="s">
        <v>212</v>
      </c>
      <c r="C12" s="166" t="s">
        <v>213</v>
      </c>
      <c r="D12" s="166" t="s">
        <v>210</v>
      </c>
      <c r="E12" s="166" t="s">
        <v>211</v>
      </c>
      <c r="F12" s="157" t="s">
        <v>25</v>
      </c>
      <c r="G12" s="157" t="s">
        <v>313</v>
      </c>
      <c r="H12" s="157" t="s">
        <v>336</v>
      </c>
    </row>
    <row r="13" spans="1:8" ht="20.25" customHeight="1">
      <c r="A13" s="166"/>
      <c r="B13" s="166"/>
      <c r="C13" s="166"/>
      <c r="D13" s="166"/>
      <c r="E13" s="166"/>
      <c r="F13" s="157"/>
      <c r="G13" s="157"/>
      <c r="H13" s="157"/>
    </row>
    <row r="14" spans="1:8" ht="16.5" customHeight="1">
      <c r="A14" s="44" t="s">
        <v>216</v>
      </c>
      <c r="B14" s="23"/>
      <c r="C14" s="23"/>
      <c r="D14" s="23"/>
      <c r="E14" s="23"/>
      <c r="F14" s="117">
        <f>F15</f>
        <v>8461252.11</v>
      </c>
      <c r="G14" s="117">
        <f>G15</f>
        <v>1636100</v>
      </c>
      <c r="H14" s="117">
        <f>H15</f>
        <v>1614600</v>
      </c>
    </row>
    <row r="15" spans="1:8" ht="51">
      <c r="A15" s="37" t="s">
        <v>379</v>
      </c>
      <c r="B15" s="34" t="s">
        <v>42</v>
      </c>
      <c r="C15" s="19"/>
      <c r="D15" s="19"/>
      <c r="E15" s="19"/>
      <c r="F15" s="117">
        <f>F16+F29+F36+F39+F49</f>
        <v>8461252.11</v>
      </c>
      <c r="G15" s="117">
        <f>G16+G29+G36+G39+G49</f>
        <v>1636100</v>
      </c>
      <c r="H15" s="117">
        <f>H16+H29+H36+H39+H49</f>
        <v>1614600</v>
      </c>
    </row>
    <row r="16" spans="1:8" ht="38.25">
      <c r="A16" s="44" t="s">
        <v>391</v>
      </c>
      <c r="B16" s="34" t="s">
        <v>43</v>
      </c>
      <c r="C16" s="19"/>
      <c r="D16" s="19"/>
      <c r="E16" s="19"/>
      <c r="F16" s="117">
        <f>F17+F19+F21+F23+F25+F27</f>
        <v>2678213.79</v>
      </c>
      <c r="G16" s="117">
        <f>G17+G19+G21+G23+G25+G27</f>
        <v>0</v>
      </c>
      <c r="H16" s="117">
        <f>H17+H19+H21+H23+H25+H27</f>
        <v>0</v>
      </c>
    </row>
    <row r="17" spans="1:8" ht="25.5">
      <c r="A17" s="38" t="s">
        <v>235</v>
      </c>
      <c r="B17" s="35" t="s">
        <v>44</v>
      </c>
      <c r="C17" s="20"/>
      <c r="D17" s="20"/>
      <c r="E17" s="20"/>
      <c r="F17" s="118">
        <f>F18</f>
        <v>100000</v>
      </c>
      <c r="G17" s="118">
        <f>G18</f>
        <v>0</v>
      </c>
      <c r="H17" s="118">
        <f>H18</f>
        <v>0</v>
      </c>
    </row>
    <row r="18" spans="1:8" ht="38.25">
      <c r="A18" s="40" t="s">
        <v>301</v>
      </c>
      <c r="B18" s="35" t="s">
        <v>219</v>
      </c>
      <c r="C18" s="20" t="s">
        <v>207</v>
      </c>
      <c r="D18" s="20" t="s">
        <v>203</v>
      </c>
      <c r="E18" s="20" t="s">
        <v>201</v>
      </c>
      <c r="F18" s="118">
        <f>'прил 6'!G66</f>
        <v>100000</v>
      </c>
      <c r="G18" s="118">
        <f>'прил 6'!H66</f>
        <v>0</v>
      </c>
      <c r="H18" s="118">
        <f>'прил 6'!I66</f>
        <v>0</v>
      </c>
    </row>
    <row r="19" spans="1:8" ht="38.25" hidden="1">
      <c r="A19" s="40" t="s">
        <v>236</v>
      </c>
      <c r="B19" s="35" t="s">
        <v>45</v>
      </c>
      <c r="C19" s="20"/>
      <c r="D19" s="20"/>
      <c r="E19" s="20"/>
      <c r="F19" s="118">
        <f>F20</f>
        <v>16333.79</v>
      </c>
      <c r="G19" s="118">
        <f>G20</f>
        <v>0</v>
      </c>
      <c r="H19" s="118">
        <f>H20</f>
        <v>0</v>
      </c>
    </row>
    <row r="20" spans="1:8" ht="51" hidden="1">
      <c r="A20" s="40" t="s">
        <v>302</v>
      </c>
      <c r="B20" s="35" t="s">
        <v>220</v>
      </c>
      <c r="C20" s="20" t="s">
        <v>207</v>
      </c>
      <c r="D20" s="20" t="s">
        <v>203</v>
      </c>
      <c r="E20" s="20" t="s">
        <v>201</v>
      </c>
      <c r="F20" s="118">
        <f>'прил 6'!G67</f>
        <v>16333.79</v>
      </c>
      <c r="G20" s="118">
        <f>'прил 6'!H67</f>
        <v>0</v>
      </c>
      <c r="H20" s="118">
        <f>'прил 6'!I67</f>
        <v>0</v>
      </c>
    </row>
    <row r="21" spans="1:8" ht="25.5" hidden="1">
      <c r="A21" s="26" t="s">
        <v>263</v>
      </c>
      <c r="B21" s="8" t="s">
        <v>47</v>
      </c>
      <c r="C21" s="6"/>
      <c r="D21" s="6"/>
      <c r="E21" s="6"/>
      <c r="F21" s="118">
        <f>F22</f>
        <v>0</v>
      </c>
      <c r="G21" s="118">
        <f>G22</f>
        <v>0</v>
      </c>
      <c r="H21" s="118">
        <f>H22</f>
        <v>0</v>
      </c>
    </row>
    <row r="22" spans="1:8" ht="40.5" customHeight="1" hidden="1">
      <c r="A22" s="43" t="s">
        <v>264</v>
      </c>
      <c r="B22" s="8" t="s">
        <v>46</v>
      </c>
      <c r="C22" s="6" t="s">
        <v>207</v>
      </c>
      <c r="D22" s="6" t="s">
        <v>203</v>
      </c>
      <c r="E22" s="6" t="s">
        <v>201</v>
      </c>
      <c r="F22" s="118">
        <f>'прил 6'!G69</f>
        <v>0</v>
      </c>
      <c r="G22" s="118">
        <f>'прил 6'!H69</f>
        <v>0</v>
      </c>
      <c r="H22" s="118">
        <f>'прил 6'!I69</f>
        <v>0</v>
      </c>
    </row>
    <row r="23" spans="1:8" ht="25.5" hidden="1">
      <c r="A23" s="40" t="s">
        <v>237</v>
      </c>
      <c r="B23" s="8" t="s">
        <v>48</v>
      </c>
      <c r="C23" s="6"/>
      <c r="D23" s="6"/>
      <c r="E23" s="6"/>
      <c r="F23" s="118">
        <f>F24</f>
        <v>0</v>
      </c>
      <c r="G23" s="118">
        <f>G24</f>
        <v>0</v>
      </c>
      <c r="H23" s="118">
        <f>H24</f>
        <v>0</v>
      </c>
    </row>
    <row r="24" spans="1:8" ht="38.25" hidden="1">
      <c r="A24" s="40" t="s">
        <v>303</v>
      </c>
      <c r="B24" s="8" t="s">
        <v>221</v>
      </c>
      <c r="C24" s="6" t="s">
        <v>207</v>
      </c>
      <c r="D24" s="6" t="s">
        <v>203</v>
      </c>
      <c r="E24" s="6" t="s">
        <v>201</v>
      </c>
      <c r="F24" s="118">
        <f>'прил 6'!G71</f>
        <v>0</v>
      </c>
      <c r="G24" s="118">
        <f>'прил 6'!H71</f>
        <v>0</v>
      </c>
      <c r="H24" s="118">
        <f>'прил 6'!I71</f>
        <v>0</v>
      </c>
    </row>
    <row r="25" spans="1:8" ht="38.25" hidden="1">
      <c r="A25" s="40" t="s">
        <v>238</v>
      </c>
      <c r="B25" s="8" t="s">
        <v>49</v>
      </c>
      <c r="C25" s="6"/>
      <c r="D25" s="6"/>
      <c r="E25" s="6"/>
      <c r="F25" s="118">
        <f>F26</f>
        <v>41880</v>
      </c>
      <c r="G25" s="118">
        <f>G26</f>
        <v>0</v>
      </c>
      <c r="H25" s="118">
        <f>H26</f>
        <v>0</v>
      </c>
    </row>
    <row r="26" spans="1:8" ht="51" hidden="1">
      <c r="A26" s="40" t="s">
        <v>304</v>
      </c>
      <c r="B26" s="8" t="s">
        <v>222</v>
      </c>
      <c r="C26" s="6" t="s">
        <v>207</v>
      </c>
      <c r="D26" s="6" t="s">
        <v>203</v>
      </c>
      <c r="E26" s="6" t="s">
        <v>201</v>
      </c>
      <c r="F26" s="118">
        <f>'прил 6'!G73</f>
        <v>41880</v>
      </c>
      <c r="G26" s="118">
        <f>'прил 6'!H73</f>
        <v>0</v>
      </c>
      <c r="H26" s="118">
        <f>'прил 6'!I73</f>
        <v>0</v>
      </c>
    </row>
    <row r="27" spans="1:8" ht="25.5">
      <c r="A27" s="26" t="s">
        <v>372</v>
      </c>
      <c r="B27" s="8" t="s">
        <v>373</v>
      </c>
      <c r="C27" s="6"/>
      <c r="D27" s="6"/>
      <c r="E27" s="6"/>
      <c r="F27" s="118">
        <f>F28</f>
        <v>2520000</v>
      </c>
      <c r="G27" s="118">
        <f>G28</f>
        <v>0</v>
      </c>
      <c r="H27" s="118">
        <f>H28</f>
        <v>0</v>
      </c>
    </row>
    <row r="28" spans="1:8" ht="63.75">
      <c r="A28" s="43" t="s">
        <v>375</v>
      </c>
      <c r="B28" s="8" t="s">
        <v>374</v>
      </c>
      <c r="C28" s="6" t="s">
        <v>207</v>
      </c>
      <c r="D28" s="6" t="s">
        <v>203</v>
      </c>
      <c r="E28" s="6" t="s">
        <v>201</v>
      </c>
      <c r="F28" s="118">
        <f>'прил 7'!F75</f>
        <v>2520000</v>
      </c>
      <c r="G28" s="118">
        <f>'прил 7'!G75</f>
        <v>0</v>
      </c>
      <c r="H28" s="118">
        <f>'прил 7'!H75</f>
        <v>0</v>
      </c>
    </row>
    <row r="29" spans="1:8" s="24" customFormat="1" ht="25.5">
      <c r="A29" s="44" t="s">
        <v>217</v>
      </c>
      <c r="B29" s="36" t="s">
        <v>50</v>
      </c>
      <c r="C29" s="23"/>
      <c r="D29" s="23"/>
      <c r="E29" s="23"/>
      <c r="F29" s="117">
        <f>F30+F32+F34</f>
        <v>155608.8</v>
      </c>
      <c r="G29" s="117">
        <f>G30+G32+G34</f>
        <v>0</v>
      </c>
      <c r="H29" s="117">
        <f>H30+H32+H34</f>
        <v>0</v>
      </c>
    </row>
    <row r="30" spans="1:8" ht="25.5" hidden="1">
      <c r="A30" s="40" t="s">
        <v>239</v>
      </c>
      <c r="B30" s="8" t="s">
        <v>51</v>
      </c>
      <c r="C30" s="6"/>
      <c r="D30" s="6"/>
      <c r="E30" s="6"/>
      <c r="F30" s="118">
        <f>F31</f>
        <v>0</v>
      </c>
      <c r="G30" s="118">
        <f>G31</f>
        <v>0</v>
      </c>
      <c r="H30" s="118">
        <f>H31</f>
        <v>0</v>
      </c>
    </row>
    <row r="31" spans="1:8" ht="38.25" hidden="1">
      <c r="A31" s="40" t="s">
        <v>224</v>
      </c>
      <c r="B31" s="8" t="s">
        <v>223</v>
      </c>
      <c r="C31" s="6" t="s">
        <v>207</v>
      </c>
      <c r="D31" s="6" t="s">
        <v>202</v>
      </c>
      <c r="E31" s="6" t="s">
        <v>215</v>
      </c>
      <c r="F31" s="118"/>
      <c r="G31" s="118"/>
      <c r="H31" s="118"/>
    </row>
    <row r="32" spans="1:8" ht="25.5">
      <c r="A32" s="40" t="s">
        <v>58</v>
      </c>
      <c r="B32" s="8" t="s">
        <v>62</v>
      </c>
      <c r="C32" s="6"/>
      <c r="D32" s="6"/>
      <c r="E32" s="6"/>
      <c r="F32" s="118">
        <f>F33</f>
        <v>4732.8</v>
      </c>
      <c r="G32" s="118">
        <f>G33</f>
        <v>0</v>
      </c>
      <c r="H32" s="118">
        <f>H33</f>
        <v>0</v>
      </c>
    </row>
    <row r="33" spans="1:8" ht="51">
      <c r="A33" s="40" t="s">
        <v>59</v>
      </c>
      <c r="B33" s="8" t="s">
        <v>432</v>
      </c>
      <c r="C33" s="6" t="s">
        <v>207</v>
      </c>
      <c r="D33" s="6" t="s">
        <v>202</v>
      </c>
      <c r="E33" s="6" t="s">
        <v>256</v>
      </c>
      <c r="F33" s="118">
        <f>'прил 6'!G46</f>
        <v>4732.8</v>
      </c>
      <c r="G33" s="118">
        <f>'прил 6'!H53</f>
        <v>0</v>
      </c>
      <c r="H33" s="118">
        <f>'прил 6'!I53</f>
        <v>0</v>
      </c>
    </row>
    <row r="34" spans="1:8" ht="38.25">
      <c r="A34" s="40" t="s">
        <v>60</v>
      </c>
      <c r="B34" s="8" t="s">
        <v>63</v>
      </c>
      <c r="C34" s="6"/>
      <c r="D34" s="6"/>
      <c r="E34" s="6"/>
      <c r="F34" s="118">
        <f>F35</f>
        <v>150876</v>
      </c>
      <c r="G34" s="118">
        <f>G35</f>
        <v>0</v>
      </c>
      <c r="H34" s="118">
        <f>H35</f>
        <v>0</v>
      </c>
    </row>
    <row r="35" spans="1:8" ht="51">
      <c r="A35" s="40" t="s">
        <v>61</v>
      </c>
      <c r="B35" s="8" t="s">
        <v>64</v>
      </c>
      <c r="C35" s="6" t="s">
        <v>207</v>
      </c>
      <c r="D35" s="6" t="s">
        <v>202</v>
      </c>
      <c r="E35" s="6" t="s">
        <v>256</v>
      </c>
      <c r="F35" s="118">
        <f>'прил 6'!G60+'прил 6'!G58</f>
        <v>150876</v>
      </c>
      <c r="G35" s="118">
        <f>'прил 6'!H58</f>
        <v>0</v>
      </c>
      <c r="H35" s="118">
        <f>'прил 6'!I58</f>
        <v>0</v>
      </c>
    </row>
    <row r="36" spans="1:8" s="24" customFormat="1" ht="51" customHeight="1">
      <c r="A36" s="44" t="s">
        <v>380</v>
      </c>
      <c r="B36" s="36" t="s">
        <v>56</v>
      </c>
      <c r="C36" s="23"/>
      <c r="D36" s="23"/>
      <c r="E36" s="23"/>
      <c r="F36" s="117">
        <f aca="true" t="shared" si="0" ref="F36:H37">F37</f>
        <v>1000</v>
      </c>
      <c r="G36" s="117">
        <f t="shared" si="0"/>
        <v>1000</v>
      </c>
      <c r="H36" s="117">
        <f t="shared" si="0"/>
        <v>1000</v>
      </c>
    </row>
    <row r="37" spans="1:8" ht="63.75">
      <c r="A37" s="40" t="s">
        <v>381</v>
      </c>
      <c r="B37" s="8" t="s">
        <v>57</v>
      </c>
      <c r="C37" s="6"/>
      <c r="D37" s="6"/>
      <c r="E37" s="6"/>
      <c r="F37" s="118">
        <f t="shared" si="0"/>
        <v>1000</v>
      </c>
      <c r="G37" s="118">
        <f t="shared" si="0"/>
        <v>1000</v>
      </c>
      <c r="H37" s="118">
        <f t="shared" si="0"/>
        <v>1000</v>
      </c>
    </row>
    <row r="38" spans="1:8" ht="51">
      <c r="A38" s="40" t="s">
        <v>332</v>
      </c>
      <c r="B38" s="8" t="s">
        <v>225</v>
      </c>
      <c r="C38" s="6" t="s">
        <v>207</v>
      </c>
      <c r="D38" s="6" t="s">
        <v>201</v>
      </c>
      <c r="E38" s="6" t="s">
        <v>215</v>
      </c>
      <c r="F38" s="118">
        <f>'прил 6'!G43</f>
        <v>1000</v>
      </c>
      <c r="G38" s="118">
        <f>'прил 6'!H43</f>
        <v>1000</v>
      </c>
      <c r="H38" s="118">
        <f>'прил 6'!I43</f>
        <v>1000</v>
      </c>
    </row>
    <row r="39" spans="1:8" ht="25.5">
      <c r="A39" s="44" t="s">
        <v>326</v>
      </c>
      <c r="B39" s="36" t="s">
        <v>52</v>
      </c>
      <c r="C39" s="6"/>
      <c r="D39" s="6"/>
      <c r="E39" s="6"/>
      <c r="F39" s="117">
        <f>F40+F44+F47</f>
        <v>3427873.73</v>
      </c>
      <c r="G39" s="117">
        <f>G40+G44+G47</f>
        <v>593100</v>
      </c>
      <c r="H39" s="117">
        <f>H40+H44+H47</f>
        <v>595600</v>
      </c>
    </row>
    <row r="40" spans="1:8" ht="38.25">
      <c r="A40" s="40" t="s">
        <v>382</v>
      </c>
      <c r="B40" s="8" t="s">
        <v>65</v>
      </c>
      <c r="C40" s="6"/>
      <c r="D40" s="6"/>
      <c r="E40" s="6"/>
      <c r="F40" s="118">
        <f>F41+F42+F43</f>
        <v>1646900</v>
      </c>
      <c r="G40" s="118">
        <f>G41+G42</f>
        <v>514300</v>
      </c>
      <c r="H40" s="118">
        <f>H41+H42</f>
        <v>514300</v>
      </c>
    </row>
    <row r="41" spans="1:8" ht="89.25">
      <c r="A41" s="26" t="s">
        <v>311</v>
      </c>
      <c r="B41" s="8" t="s">
        <v>226</v>
      </c>
      <c r="C41" s="6" t="s">
        <v>206</v>
      </c>
      <c r="D41" s="6" t="s">
        <v>204</v>
      </c>
      <c r="E41" s="6" t="s">
        <v>199</v>
      </c>
      <c r="F41" s="118">
        <f>'прил 6'!G81</f>
        <v>0</v>
      </c>
      <c r="G41" s="118">
        <f>'прил 6'!H81</f>
        <v>514300</v>
      </c>
      <c r="H41" s="118">
        <f>'прил 6'!I81</f>
        <v>514300</v>
      </c>
    </row>
    <row r="42" spans="1:8" ht="51">
      <c r="A42" s="26" t="s">
        <v>340</v>
      </c>
      <c r="B42" s="8" t="s">
        <v>226</v>
      </c>
      <c r="C42" s="6" t="s">
        <v>207</v>
      </c>
      <c r="D42" s="6" t="s">
        <v>204</v>
      </c>
      <c r="E42" s="6" t="s">
        <v>199</v>
      </c>
      <c r="F42" s="118">
        <f>'прил 6'!G82</f>
        <v>0</v>
      </c>
      <c r="G42" s="118">
        <f>'прил 6'!H82</f>
        <v>0</v>
      </c>
      <c r="H42" s="118">
        <f>'прил 6'!I82</f>
        <v>0</v>
      </c>
    </row>
    <row r="43" spans="1:8" ht="38.25">
      <c r="A43" s="26" t="s">
        <v>414</v>
      </c>
      <c r="B43" s="8" t="s">
        <v>226</v>
      </c>
      <c r="C43" s="6" t="s">
        <v>415</v>
      </c>
      <c r="D43" s="6" t="s">
        <v>204</v>
      </c>
      <c r="E43" s="6" t="s">
        <v>199</v>
      </c>
      <c r="F43" s="118">
        <f>'прил 6'!G83</f>
        <v>1646900</v>
      </c>
      <c r="G43" s="118">
        <f>'прил 6'!H83</f>
        <v>0</v>
      </c>
      <c r="H43" s="118">
        <f>'прил 6'!I83</f>
        <v>0</v>
      </c>
    </row>
    <row r="44" spans="1:8" ht="38.25">
      <c r="A44" s="26" t="s">
        <v>383</v>
      </c>
      <c r="B44" s="8" t="s">
        <v>53</v>
      </c>
      <c r="C44" s="6"/>
      <c r="D44" s="6"/>
      <c r="E44" s="6"/>
      <c r="F44" s="118">
        <f>F45+F46</f>
        <v>78800</v>
      </c>
      <c r="G44" s="118">
        <f>G45+G46</f>
        <v>78800</v>
      </c>
      <c r="H44" s="118">
        <f>H45+H46</f>
        <v>81300</v>
      </c>
    </row>
    <row r="45" spans="1:8" ht="89.25">
      <c r="A45" s="40" t="s">
        <v>312</v>
      </c>
      <c r="B45" s="8" t="s">
        <v>227</v>
      </c>
      <c r="C45" s="6" t="s">
        <v>206</v>
      </c>
      <c r="D45" s="6" t="s">
        <v>200</v>
      </c>
      <c r="E45" s="6" t="s">
        <v>201</v>
      </c>
      <c r="F45" s="118">
        <f>'прил 6'!G36</f>
        <v>70500</v>
      </c>
      <c r="G45" s="118">
        <f>'прил 6'!H36</f>
        <v>70500</v>
      </c>
      <c r="H45" s="118">
        <f>'прил 6'!I36</f>
        <v>73000</v>
      </c>
    </row>
    <row r="46" spans="1:8" ht="51">
      <c r="A46" s="26" t="s">
        <v>228</v>
      </c>
      <c r="B46" s="8" t="s">
        <v>227</v>
      </c>
      <c r="C46" s="6" t="s">
        <v>207</v>
      </c>
      <c r="D46" s="6" t="s">
        <v>200</v>
      </c>
      <c r="E46" s="6" t="s">
        <v>201</v>
      </c>
      <c r="F46" s="118">
        <f>'прил 6'!G37</f>
        <v>8300</v>
      </c>
      <c r="G46" s="118">
        <f>'прил 6'!H37</f>
        <v>8300</v>
      </c>
      <c r="H46" s="118">
        <f>'прил 6'!I37</f>
        <v>8300</v>
      </c>
    </row>
    <row r="47" spans="1:8" ht="76.5">
      <c r="A47" s="26" t="s">
        <v>327</v>
      </c>
      <c r="B47" s="8" t="s">
        <v>328</v>
      </c>
      <c r="C47" s="6"/>
      <c r="D47" s="6"/>
      <c r="E47" s="6"/>
      <c r="F47" s="118">
        <f>F48</f>
        <v>1702173.73</v>
      </c>
      <c r="G47" s="118">
        <f>G48</f>
        <v>0</v>
      </c>
      <c r="H47" s="118">
        <f>H48</f>
        <v>0</v>
      </c>
    </row>
    <row r="48" spans="1:8" ht="38.25">
      <c r="A48" s="26" t="s">
        <v>329</v>
      </c>
      <c r="B48" s="8" t="s">
        <v>330</v>
      </c>
      <c r="C48" s="6" t="s">
        <v>207</v>
      </c>
      <c r="D48" s="6" t="s">
        <v>202</v>
      </c>
      <c r="E48" s="6" t="s">
        <v>215</v>
      </c>
      <c r="F48" s="118">
        <f>'прил 6'!G51</f>
        <v>1702173.73</v>
      </c>
      <c r="G48" s="118">
        <f>'прил 6'!H51</f>
        <v>0</v>
      </c>
      <c r="H48" s="118">
        <f>'прил 6'!I51</f>
        <v>0</v>
      </c>
    </row>
    <row r="49" spans="1:8" ht="51">
      <c r="A49" s="44" t="s">
        <v>384</v>
      </c>
      <c r="B49" s="36" t="s">
        <v>66</v>
      </c>
      <c r="C49" s="23"/>
      <c r="D49" s="23"/>
      <c r="E49" s="23"/>
      <c r="F49" s="117">
        <f>F50+F53+F57</f>
        <v>2198555.79</v>
      </c>
      <c r="G49" s="117">
        <f>G50+G53+G57</f>
        <v>1042000</v>
      </c>
      <c r="H49" s="117">
        <f>H50+H53+H57</f>
        <v>1018000</v>
      </c>
    </row>
    <row r="50" spans="1:8" ht="38.25">
      <c r="A50" s="38" t="s">
        <v>385</v>
      </c>
      <c r="B50" s="8" t="s">
        <v>54</v>
      </c>
      <c r="C50" s="6"/>
      <c r="D50" s="6"/>
      <c r="E50" s="6"/>
      <c r="F50" s="118">
        <f>F51+F52</f>
        <v>622000</v>
      </c>
      <c r="G50" s="118">
        <f>G51+G52</f>
        <v>391000</v>
      </c>
      <c r="H50" s="118">
        <f>H51+H52</f>
        <v>391000</v>
      </c>
    </row>
    <row r="51" spans="1:8" ht="89.25">
      <c r="A51" s="40" t="s">
        <v>386</v>
      </c>
      <c r="B51" s="8" t="s">
        <v>229</v>
      </c>
      <c r="C51" s="6" t="s">
        <v>206</v>
      </c>
      <c r="D51" s="6" t="s">
        <v>199</v>
      </c>
      <c r="E51" s="6" t="s">
        <v>200</v>
      </c>
      <c r="F51" s="118">
        <f>'прил 6'!G22</f>
        <v>622000</v>
      </c>
      <c r="G51" s="118">
        <f>'прил 6'!H22</f>
        <v>391000</v>
      </c>
      <c r="H51" s="118">
        <f>'прил 6'!I22</f>
        <v>391000</v>
      </c>
    </row>
    <row r="52" spans="1:8" ht="51" hidden="1">
      <c r="A52" s="40" t="s">
        <v>387</v>
      </c>
      <c r="B52" s="8" t="s">
        <v>229</v>
      </c>
      <c r="C52" s="6" t="s">
        <v>207</v>
      </c>
      <c r="D52" s="6" t="s">
        <v>199</v>
      </c>
      <c r="E52" s="6" t="s">
        <v>200</v>
      </c>
      <c r="F52" s="118"/>
      <c r="G52" s="118"/>
      <c r="H52" s="118"/>
    </row>
    <row r="53" spans="1:8" ht="38.25">
      <c r="A53" s="40" t="s">
        <v>388</v>
      </c>
      <c r="B53" s="8" t="s">
        <v>55</v>
      </c>
      <c r="C53" s="6"/>
      <c r="D53" s="6"/>
      <c r="E53" s="6"/>
      <c r="F53" s="118">
        <f>F54+F55+F56</f>
        <v>1498755.79</v>
      </c>
      <c r="G53" s="118">
        <f>G54+G55+G56</f>
        <v>651000</v>
      </c>
      <c r="H53" s="118">
        <f>H54+H55+H56</f>
        <v>627000</v>
      </c>
    </row>
    <row r="54" spans="1:8" ht="76.5">
      <c r="A54" s="40" t="s">
        <v>230</v>
      </c>
      <c r="B54" s="8" t="s">
        <v>232</v>
      </c>
      <c r="C54" s="6" t="s">
        <v>206</v>
      </c>
      <c r="D54" s="6" t="s">
        <v>199</v>
      </c>
      <c r="E54" s="6" t="s">
        <v>202</v>
      </c>
      <c r="F54" s="118">
        <f>'прил 6'!G28</f>
        <v>788300</v>
      </c>
      <c r="G54" s="118">
        <f>'прил 6'!H28</f>
        <v>651000</v>
      </c>
      <c r="H54" s="118">
        <f>'прил 6'!I28</f>
        <v>627000</v>
      </c>
    </row>
    <row r="55" spans="1:8" ht="38.25">
      <c r="A55" s="40" t="s">
        <v>305</v>
      </c>
      <c r="B55" s="8" t="s">
        <v>231</v>
      </c>
      <c r="C55" s="6" t="s">
        <v>207</v>
      </c>
      <c r="D55" s="6" t="s">
        <v>199</v>
      </c>
      <c r="E55" s="6" t="s">
        <v>202</v>
      </c>
      <c r="F55" s="118">
        <f>'прил 6'!G29</f>
        <v>465455.79</v>
      </c>
      <c r="G55" s="118">
        <f>'прил 6'!H29</f>
        <v>0</v>
      </c>
      <c r="H55" s="118">
        <f>'прил 6'!I29</f>
        <v>0</v>
      </c>
    </row>
    <row r="56" spans="1:8" ht="25.5">
      <c r="A56" s="40" t="s">
        <v>240</v>
      </c>
      <c r="B56" s="8" t="s">
        <v>231</v>
      </c>
      <c r="C56" s="6" t="s">
        <v>209</v>
      </c>
      <c r="D56" s="6" t="s">
        <v>199</v>
      </c>
      <c r="E56" s="6" t="s">
        <v>202</v>
      </c>
      <c r="F56" s="118">
        <f>'прил 6'!G30</f>
        <v>245000</v>
      </c>
      <c r="G56" s="118">
        <f>'прил 6'!H30</f>
        <v>0</v>
      </c>
      <c r="H56" s="118">
        <f>'прил 6'!I30</f>
        <v>0</v>
      </c>
    </row>
    <row r="57" spans="1:8" ht="42" customHeight="1">
      <c r="A57" s="40" t="s">
        <v>389</v>
      </c>
      <c r="B57" s="8" t="s">
        <v>272</v>
      </c>
      <c r="C57" s="6"/>
      <c r="D57" s="6"/>
      <c r="E57" s="6"/>
      <c r="F57" s="118">
        <f>F58</f>
        <v>77800</v>
      </c>
      <c r="G57" s="118">
        <f>G58</f>
        <v>0</v>
      </c>
      <c r="H57" s="118">
        <f>H58</f>
        <v>0</v>
      </c>
    </row>
    <row r="58" spans="1:8" ht="40.5" customHeight="1">
      <c r="A58" s="40" t="s">
        <v>233</v>
      </c>
      <c r="B58" s="8" t="s">
        <v>234</v>
      </c>
      <c r="C58" s="6" t="s">
        <v>208</v>
      </c>
      <c r="D58" s="6" t="s">
        <v>214</v>
      </c>
      <c r="E58" s="6" t="s">
        <v>199</v>
      </c>
      <c r="F58" s="118">
        <f>'прил 6'!G89</f>
        <v>77800</v>
      </c>
      <c r="G58" s="118">
        <f>'прил 6'!H89</f>
        <v>0</v>
      </c>
      <c r="H58" s="118">
        <f>'прил 6'!I89</f>
        <v>0</v>
      </c>
    </row>
    <row r="59" spans="1:6" ht="9.75" customHeight="1" hidden="1">
      <c r="A59" s="7"/>
      <c r="B59" s="22"/>
      <c r="C59" s="6"/>
      <c r="D59" s="6"/>
      <c r="E59" s="6"/>
      <c r="F59" s="21"/>
    </row>
    <row r="61" spans="1:6" ht="12.75">
      <c r="A61" s="25" t="s">
        <v>404</v>
      </c>
      <c r="B61" s="25"/>
      <c r="C61" s="25"/>
      <c r="D61" s="25"/>
      <c r="E61" s="25"/>
      <c r="F61" s="25"/>
    </row>
    <row r="62" spans="1:8" ht="12.75" customHeight="1">
      <c r="A62" s="25" t="s">
        <v>359</v>
      </c>
      <c r="B62" s="169"/>
      <c r="C62" s="169"/>
      <c r="D62" s="169"/>
      <c r="E62" s="169"/>
      <c r="F62" s="169"/>
      <c r="G62" s="167" t="s">
        <v>399</v>
      </c>
      <c r="H62" s="167"/>
    </row>
  </sheetData>
  <sheetProtection/>
  <mergeCells count="19">
    <mergeCell ref="B1:H1"/>
    <mergeCell ref="B2:H2"/>
    <mergeCell ref="B3:H3"/>
    <mergeCell ref="B4:H4"/>
    <mergeCell ref="B62:F62"/>
    <mergeCell ref="C12:C13"/>
    <mergeCell ref="F12:F13"/>
    <mergeCell ref="D12:D13"/>
    <mergeCell ref="E12:E13"/>
    <mergeCell ref="A12:A13"/>
    <mergeCell ref="G62:H62"/>
    <mergeCell ref="H12:H13"/>
    <mergeCell ref="B6:H6"/>
    <mergeCell ref="B7:H7"/>
    <mergeCell ref="B8:H8"/>
    <mergeCell ref="B9:H9"/>
    <mergeCell ref="A10:H10"/>
    <mergeCell ref="G12:G13"/>
    <mergeCell ref="B12:B13"/>
  </mergeCells>
  <printOptions/>
  <pageMargins left="1.06" right="0.41" top="0.7874015748031497" bottom="0.7874015748031497" header="0" footer="0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юдино</cp:lastModifiedBy>
  <cp:lastPrinted>2019-07-09T06:24:19Z</cp:lastPrinted>
  <dcterms:created xsi:type="dcterms:W3CDTF">1996-10-08T23:32:33Z</dcterms:created>
  <dcterms:modified xsi:type="dcterms:W3CDTF">2019-07-09T08:24:48Z</dcterms:modified>
  <cp:category/>
  <cp:version/>
  <cp:contentType/>
  <cp:contentStatus/>
</cp:coreProperties>
</file>