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/>
  <xr:revisionPtr revIDLastSave="0" documentId="8_{9CA84E7B-A64D-4B21-9C80-0E014A3EE6DE}" xr6:coauthVersionLast="36" xr6:coauthVersionMax="36" xr10:uidLastSave="{00000000-0000-0000-0000-000000000000}"/>
  <bookViews>
    <workbookView xWindow="0" yWindow="0" windowWidth="28800" windowHeight="11925" activeTab="7" xr2:uid="{00000000-000D-0000-FFFF-FFFF00000000}"/>
  </bookViews>
  <sheets>
    <sheet name="Решение" sheetId="10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</sheets>
  <definedNames>
    <definedName name="_xlnm.Print_Area" localSheetId="3">'Приложение 3'!$A$1:$J$80</definedName>
  </definedNames>
  <calcPr calcId="191029"/>
</workbook>
</file>

<file path=xl/calcChain.xml><?xml version="1.0" encoding="utf-8"?>
<calcChain xmlns="http://schemas.openxmlformats.org/spreadsheetml/2006/main">
  <c r="D9" i="7" l="1"/>
  <c r="D10" i="7"/>
  <c r="C9" i="7"/>
  <c r="C10" i="7"/>
  <c r="D11" i="7"/>
  <c r="D12" i="7"/>
  <c r="D13" i="7"/>
  <c r="D18" i="7"/>
  <c r="D17" i="7"/>
  <c r="D16" i="7"/>
  <c r="E11" i="6"/>
  <c r="E12" i="6"/>
  <c r="E13" i="6"/>
  <c r="E10" i="6"/>
  <c r="E9" i="6" s="1"/>
  <c r="D9" i="6"/>
  <c r="D10" i="6"/>
  <c r="E18" i="6" l="1"/>
  <c r="E17" i="6"/>
  <c r="E16" i="6"/>
  <c r="D18" i="6"/>
  <c r="E50" i="5" l="1"/>
  <c r="E41" i="5"/>
  <c r="E35" i="5" l="1"/>
  <c r="D35" i="5"/>
  <c r="E27" i="5" l="1"/>
  <c r="D27" i="5"/>
  <c r="J43" i="4"/>
  <c r="I43" i="4"/>
  <c r="J27" i="4" l="1"/>
  <c r="J22" i="4" s="1"/>
  <c r="J12" i="4"/>
  <c r="J11" i="4" s="1"/>
  <c r="I11" i="4"/>
  <c r="J17" i="4"/>
  <c r="I17" i="4"/>
  <c r="J8" i="4" l="1"/>
  <c r="J7" i="4" s="1"/>
  <c r="I8" i="4"/>
  <c r="I54" i="4"/>
  <c r="J52" i="4"/>
  <c r="J50" i="4"/>
  <c r="I50" i="4"/>
  <c r="I49" i="4" s="1"/>
  <c r="I52" i="4"/>
  <c r="J49" i="4" l="1"/>
  <c r="J28" i="2"/>
  <c r="C18" i="7" l="1"/>
  <c r="C17" i="7"/>
  <c r="C16" i="7"/>
  <c r="C13" i="7"/>
  <c r="C12" i="7"/>
  <c r="C11" i="7"/>
  <c r="D17" i="6" l="1"/>
  <c r="D16" i="6"/>
  <c r="D11" i="6"/>
  <c r="D12" i="6"/>
  <c r="D13" i="6"/>
  <c r="I7" i="4" l="1"/>
  <c r="E29" i="5" l="1"/>
  <c r="D29" i="5"/>
  <c r="E6" i="5" l="1"/>
  <c r="D6" i="5"/>
  <c r="J55" i="4" l="1"/>
  <c r="J54" i="4" s="1"/>
  <c r="I55" i="4"/>
  <c r="I32" i="4"/>
  <c r="I27" i="4"/>
  <c r="J29" i="4"/>
  <c r="I29" i="4"/>
  <c r="E25" i="8" l="1"/>
  <c r="D25" i="8"/>
  <c r="D41" i="5"/>
  <c r="E21" i="5"/>
  <c r="D21" i="5"/>
  <c r="J74" i="4" l="1"/>
  <c r="I74" i="4"/>
  <c r="J68" i="4"/>
  <c r="I68" i="4"/>
  <c r="I20" i="4"/>
  <c r="I19" i="4" s="1"/>
  <c r="J20" i="4"/>
  <c r="J19" i="4" s="1"/>
  <c r="K15" i="2" l="1"/>
  <c r="J15" i="2"/>
  <c r="K27" i="2"/>
  <c r="J27" i="2"/>
  <c r="F23" i="8" l="1"/>
  <c r="J65" i="4"/>
  <c r="J64" i="4" s="1"/>
  <c r="I65" i="4"/>
  <c r="I64" i="4" s="1"/>
  <c r="D15" i="3" l="1"/>
  <c r="C15" i="3"/>
  <c r="E19" i="3"/>
  <c r="F18" i="8" l="1"/>
  <c r="J47" i="4"/>
  <c r="J46" i="4" s="1"/>
  <c r="I47" i="4"/>
  <c r="I46" i="4" s="1"/>
  <c r="E10" i="5" l="1"/>
  <c r="D10" i="5"/>
  <c r="E37" i="5"/>
  <c r="D37" i="5"/>
  <c r="K24" i="2" l="1"/>
  <c r="J24" i="2"/>
  <c r="I36" i="4" l="1"/>
  <c r="I35" i="4" s="1"/>
  <c r="I78" i="4"/>
  <c r="I76" i="4"/>
  <c r="I72" i="4"/>
  <c r="I62" i="4"/>
  <c r="I61" i="4" s="1"/>
  <c r="I40" i="4"/>
  <c r="I39" i="4" s="1"/>
  <c r="D9" i="3"/>
  <c r="D14" i="3" s="1"/>
  <c r="C9" i="3"/>
  <c r="C14" i="3" s="1"/>
  <c r="K18" i="2"/>
  <c r="J18" i="2"/>
  <c r="K20" i="2"/>
  <c r="J20" i="2"/>
  <c r="K14" i="2" l="1"/>
  <c r="E14" i="3"/>
  <c r="E15" i="5"/>
  <c r="D15" i="5"/>
  <c r="J23" i="4" l="1"/>
  <c r="I23" i="4"/>
  <c r="J59" i="4"/>
  <c r="J58" i="4" s="1"/>
  <c r="I59" i="4"/>
  <c r="I58" i="4" s="1"/>
  <c r="F10" i="8" l="1"/>
  <c r="F12" i="8"/>
  <c r="F13" i="8"/>
  <c r="F14" i="8"/>
  <c r="F15" i="8"/>
  <c r="F16" i="8"/>
  <c r="F17" i="8"/>
  <c r="F19" i="8"/>
  <c r="F20" i="8"/>
  <c r="F21" i="8"/>
  <c r="F22" i="8"/>
  <c r="F24" i="8"/>
  <c r="F25" i="8" l="1"/>
  <c r="F9" i="8"/>
  <c r="J70" i="4" l="1"/>
  <c r="I70" i="4"/>
  <c r="I67" i="4" s="1"/>
  <c r="J72" i="4"/>
  <c r="I42" i="4"/>
  <c r="I80" i="4" s="1"/>
  <c r="J25" i="4"/>
  <c r="I25" i="4"/>
  <c r="I22" i="4" s="1"/>
  <c r="J14" i="2"/>
  <c r="J36" i="2" s="1"/>
  <c r="K9" i="2"/>
  <c r="K36" i="2" s="1"/>
  <c r="J9" i="2"/>
  <c r="E24" i="5" l="1"/>
  <c r="E18" i="5"/>
  <c r="E13" i="5"/>
  <c r="J76" i="4" l="1"/>
  <c r="J78" i="4"/>
  <c r="J67" i="4" s="1"/>
  <c r="J62" i="4"/>
  <c r="J61" i="4" s="1"/>
  <c r="J42" i="4"/>
  <c r="J32" i="4"/>
  <c r="J31" i="4" s="1"/>
  <c r="D20" i="3"/>
  <c r="C20" i="3"/>
  <c r="E16" i="3"/>
  <c r="E17" i="3"/>
  <c r="E18" i="3"/>
  <c r="E7" i="3"/>
  <c r="E8" i="3"/>
  <c r="E9" i="3"/>
  <c r="E10" i="3"/>
  <c r="E11" i="3"/>
  <c r="E12" i="3"/>
  <c r="E13" i="3"/>
  <c r="E6" i="3"/>
  <c r="E20" i="3" l="1"/>
  <c r="J39" i="4"/>
  <c r="E15" i="3"/>
  <c r="J36" i="4" l="1"/>
  <c r="J35" i="4" s="1"/>
  <c r="J80" i="4" s="1"/>
  <c r="D24" i="5" l="1"/>
  <c r="D18" i="5"/>
  <c r="D13" i="5"/>
  <c r="D50" i="5" s="1"/>
  <c r="I31" i="4" l="1"/>
  <c r="I12" i="4" l="1"/>
</calcChain>
</file>

<file path=xl/sharedStrings.xml><?xml version="1.0" encoding="utf-8"?>
<sst xmlns="http://schemas.openxmlformats.org/spreadsheetml/2006/main" count="677" uniqueCount="278">
  <si>
    <t>МУНИЦИПАЛЬНЫЙ РАЙОН НЕФТЕГОРСКИЙ</t>
  </si>
  <si>
    <t>Наименование</t>
  </si>
  <si>
    <t>1 03 02230 01 0000 110</t>
  </si>
  <si>
    <t>Доходы от уплаты акцизов на дизельное топливо,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</si>
  <si>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</si>
  <si>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</si>
  <si>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</si>
  <si>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</si>
  <si>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</si>
  <si>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</si>
  <si>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</si>
  <si>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</si>
  <si>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</si>
  <si>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</si>
  <si>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</si>
  <si>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</si>
  <si>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</si>
  <si>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</si>
  <si>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</si>
  <si>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</si>
  <si>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</si>
  <si>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</si>
  <si>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</si>
  <si>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1 08 04 020 01 0000 110</t>
  </si>
  <si>
    <t>1 11 09 045 10 0000 120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</si>
  <si>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 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</si>
  <si>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</si>
  <si>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</si>
  <si>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Богдановка</t>
  </si>
  <si>
    <t>Администрация сельского поселения Богдановка муниципального района Нефтегорский Самарской области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</si>
  <si>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</si>
  <si>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</si>
  <si>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</si>
  <si>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</si>
  <si>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</si>
  <si>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</si>
  <si>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</si>
  <si>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</si>
  <si>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</si>
  <si>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</si>
  <si>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</si>
  <si>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</si>
  <si>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</si>
  <si>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</si>
  <si>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</si>
  <si>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</si>
  <si>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</si>
  <si>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</si>
  <si>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</si>
  <si>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</si>
  <si>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</si>
  <si>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</si>
  <si>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</si>
  <si>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</si>
  <si>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</si>
  <si>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</si>
  <si>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</si>
  <si>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06</t>
  </si>
  <si>
    <t>05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</si>
  <si>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</si>
  <si>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</si>
  <si>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</si>
  <si>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</si>
  <si>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</si>
  <si>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</si>
  <si>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</si>
  <si>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</si>
  <si>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</si>
  <si>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Прочие межбюджетные трансферты общего характера</t>
  </si>
  <si>
    <t>14</t>
  </si>
  <si>
    <t>Иные межбюджетные трансферты</t>
  </si>
  <si>
    <t>Итого расходов:</t>
  </si>
  <si>
    <t>Сумма, рублей</t>
  </si>
  <si>
    <t>01 0 00 00000</t>
  </si>
  <si>
    <t>02 0 00 00000</t>
  </si>
  <si>
    <t>04 0 00 00000</t>
  </si>
  <si>
    <t>05 0 00 00000</t>
  </si>
  <si>
    <t>06 0 00 00000</t>
  </si>
  <si>
    <t>08 0 00 00000</t>
  </si>
  <si>
    <t>09 0 00 00000</t>
  </si>
  <si>
    <t>99 0 00 00000</t>
  </si>
  <si>
    <t>ВСЕГО</t>
  </si>
  <si>
    <t>Мобилизационная и вневойсковая подготовка</t>
  </si>
  <si>
    <t xml:space="preserve">      2. Утвердить следующие показатели отчета:</t>
  </si>
  <si>
    <t xml:space="preserve">      3. Принять к сведению следующую информацию:</t>
  </si>
  <si>
    <t>Богдановка</t>
  </si>
  <si>
    <t>Доходы бюджета сельского поселения Богдановка</t>
  </si>
  <si>
    <t xml:space="preserve">муниципального района Нефтегорский Самарской области </t>
  </si>
  <si>
    <t xml:space="preserve">в разрезе главных администраторов доходов бюджета сельского поселения </t>
  </si>
  <si>
    <t>(рублей)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</si>
  <si>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</si>
  <si>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</si>
  <si>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</si>
  <si>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</si>
  <si>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</si>
  <si>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ИТОГО</t>
  </si>
  <si>
    <t>Коды вида, подвида, операций сектора гос. управления, относящихся к доходам бюджета</t>
  </si>
  <si>
    <t>План на год</t>
  </si>
  <si>
    <t>% исполн. к плану</t>
  </si>
  <si>
    <t>земельный налог</t>
  </si>
  <si>
    <t>налог на имущество</t>
  </si>
  <si>
    <t xml:space="preserve">Налог на имущество, всего: в т.ч. </t>
  </si>
  <si>
    <t>Доходы от использования имущества, находящегося в собственности поселения:</t>
  </si>
  <si>
    <t>Итого налоговых и неналоговых доходов</t>
  </si>
  <si>
    <t>- Субсидии</t>
  </si>
  <si>
    <t>- Субвенции</t>
  </si>
  <si>
    <t>Всего доходов:</t>
  </si>
  <si>
    <t xml:space="preserve">Функционирование Правительства РФ,
 высших исполнительных органов государственной власти субъектов РФ, местных администраций
</t>
  </si>
  <si>
    <t>1 06 00000 00 0000 110</t>
  </si>
  <si>
    <t>Налоги на имущество</t>
  </si>
  <si>
    <t>Код гл. администратора</t>
  </si>
  <si>
    <t>Код классификации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</si>
  <si>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</si>
  <si>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</si>
  <si>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 xml:space="preserve">Приложение № 5 </t>
  </si>
  <si>
    <t>муниципального района Нефтегорский</t>
  </si>
  <si>
    <t>Самарской области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</si>
  <si>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</si>
  <si>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</si>
  <si>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</si>
  <si>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</si>
  <si>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</si>
  <si>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</si>
  <si>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</si>
  <si>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</si>
  <si>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</si>
  <si>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</si>
  <si>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</si>
  <si>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</si>
  <si>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</si>
  <si>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</si>
  <si>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</si>
  <si>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</si>
  <si>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01 05 02 01 10 0000 610</t>
  </si>
  <si>
    <t>Уменьшение прочих остатков денежных средств бюджетов поселений</t>
  </si>
  <si>
    <t xml:space="preserve">Приложение № 6 </t>
  </si>
  <si>
    <t>Код группы, подгруппы, статьи и вида источников финансирования дефицита бюджета, классификации операций сектора государственного управления</t>
  </si>
  <si>
    <t>Пр</t>
  </si>
  <si>
    <t>Наименование раздела, подраздела классификации расходов бюджетов</t>
  </si>
  <si>
    <t>% исполнения к плану</t>
  </si>
  <si>
    <t>Функционирование высшего должностного лица субъекта РФ и органа местного самоуправления</t>
  </si>
  <si>
    <t>Приложение №7</t>
  </si>
  <si>
    <t>Функционирование правительства РФ, высших исполнительных органов гос. власти субъектов РФ,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</si>
  <si>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</si>
  <si>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</si>
  <si>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характкра</t>
  </si>
  <si>
    <t>ИТОГО:</t>
  </si>
  <si>
    <t>07</t>
  </si>
  <si>
    <t xml:space="preserve">Приложение №1
к решению Собрания представителей 
сельского поселения Богдановка 
муниципального района Нефтегорский
Самарской области 
</t>
  </si>
  <si>
    <t>1 05 00000 00 0000 110</t>
  </si>
  <si>
    <t xml:space="preserve">Налоги на совокупный доход </t>
  </si>
  <si>
    <t xml:space="preserve">Приложение №2
к решению Собрания представителей 
сельского поселения Богдановка 
муниципального района Нефтегорский
Самарской области 
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</si>
  <si>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</si>
  <si>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</si>
  <si>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</si>
  <si>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</si>
  <si>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000 10100000000000000</t>
  </si>
  <si>
    <t>000 10300000000000000</t>
  </si>
  <si>
    <t>000 10500000000000000</t>
  </si>
  <si>
    <t>000 10600000000000000</t>
  </si>
  <si>
    <t>000 10800000000000000</t>
  </si>
  <si>
    <t>000 11100000000000000</t>
  </si>
  <si>
    <t>000 10000000000000000</t>
  </si>
  <si>
    <t>000 20000000000000000</t>
  </si>
  <si>
    <t>Безвозмездные поступления: в т.ч.</t>
  </si>
  <si>
    <t>- Дотации</t>
  </si>
  <si>
    <t xml:space="preserve">Приложение № 3
к решению Собрания представителей 
сельского поселения Богдановка 
муниципального района Нефтегорский
Самарской области 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</si>
  <si>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6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и 228 Налогового кодекса Российской Федерации</t>
    </r>
  </si>
  <si>
    <t>2 02 00000 00 0000 000</t>
  </si>
  <si>
    <t>Безвозмездные поступления от других бюджетов бюджетной системы Российской Федерации</t>
  </si>
  <si>
    <t>2 02 29999 10 0000 150</t>
  </si>
  <si>
    <t>2 02 35118 10 0000 150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</si>
  <si>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</si>
  <si>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в поселениях (за исключением автомобильных дорог федерального значения)</t>
  </si>
  <si>
    <t>12</t>
  </si>
  <si>
    <t>Другие вопросы в области национальной экономики</t>
  </si>
  <si>
    <t xml:space="preserve"> бюджетные кредиты не предоставлялись;</t>
  </si>
  <si>
    <t xml:space="preserve"> - кредитов, привлекаемых сельским поселением Богдановка от других бюджетов системы РФ нет, государственных займов, осуществляемых путем выпуска муниципальных ценных бумаг от имени сельского поселения Богдановка нет;</t>
  </si>
  <si>
    <t>РОССИЙСКАЯ ФЕДЕРАЦИЯ</t>
  </si>
  <si>
    <t>САМАРСКАЯ ОБЛАСТЬ</t>
  </si>
  <si>
    <t>СОБРАНИЕ ПРЕДСТАВИТЕЛЕЙ</t>
  </si>
  <si>
    <t>СЕЛЬСКОГО ПОСЕЛЕНИЯ БОГДАНОВКА</t>
  </si>
  <si>
    <t>Председатель Собрания представителей</t>
  </si>
  <si>
    <t>О. В. Каманина</t>
  </si>
  <si>
    <t>- Иные межбюджетные трансферты</t>
  </si>
  <si>
    <t>Физическая культура</t>
  </si>
  <si>
    <t xml:space="preserve">      6. Опубликовать настоящее решение в газете "Богдановский вестник".</t>
  </si>
  <si>
    <t>РЕШИЛО</t>
  </si>
  <si>
    <t xml:space="preserve">Приложение №4
к решению Собрания представителей
сельского поселения Богдановка
 муниципального района Нефтегорский
Самарской области  
</t>
  </si>
  <si>
    <t>к решению Собрания представителей</t>
  </si>
  <si>
    <t>___________________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</si>
  <si>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</si>
  <si>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</si>
  <si>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2 18 60010 10 0000 150</t>
  </si>
  <si>
    <t>доходыв бюджетов сельских поселений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</si>
  <si>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2 07 050301 00000 150</t>
  </si>
  <si>
    <t>Прочие  безвозмездные поступления в бюджет сельских поселений</t>
  </si>
  <si>
    <t>2 02 49999 10 0000 150</t>
  </si>
  <si>
    <t xml:space="preserve">Прочие межбюджетные трансферты, передаваемые бюджетам сельских поселений  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</si>
  <si>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</si>
  <si>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</si>
  <si>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 </t>
  </si>
  <si>
    <t>Обеспечение проведения выборов и референдумов</t>
  </si>
  <si>
    <t xml:space="preserve">Муниципальная программа "Использование и охрана  земель на территории   сельского  поселения  Богдановка муниципального района Нефтегорский Самарской области на период 2019 – 2021 годы
</t>
  </si>
  <si>
    <t>14 0 00 00000</t>
  </si>
  <si>
    <t>Муниципальная программа «Использование и охрагна земель на территоррии сельского  поселения Богдановка муниципального района Нефтегорский Самарской области на 2019-2021 годы»</t>
  </si>
  <si>
    <t>Приложение к решению Собрания</t>
  </si>
  <si>
    <t>Собрания представителей</t>
  </si>
  <si>
    <t>Проект</t>
  </si>
  <si>
    <t xml:space="preserve"> №_______</t>
  </si>
  <si>
    <t>ЧЕТВЕРТОГО СОЗЫВА</t>
  </si>
  <si>
    <t>РЕШЕНИЕ</t>
  </si>
  <si>
    <t xml:space="preserve"> Глава сельского поселения</t>
  </si>
  <si>
    <t>План 2021 год</t>
  </si>
  <si>
    <t>Исполнение      2021 год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</si>
  <si>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</si>
  <si>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2021 -2025 годы"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</si>
  <si>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 2021-2025 годов"</t>
  </si>
  <si>
    <t>Другие вопросы в области национальной безопасности и правоохранительной деятельности</t>
  </si>
  <si>
    <t>15</t>
  </si>
  <si>
    <t>Муниципальная программа "Охрана окружающей среды, экологического образования, просвящения и формирования экологической культуры в сельском поселении Богдановка муниципального района Нефтегорский Самарской области на 2021-2025 годы"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</si>
  <si>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2021 -2025 годы»</t>
  </si>
  <si>
    <t>12 0 00 00000</t>
  </si>
  <si>
    <t>Социальные выплаты гражданам, кроме публичных нормативных социальных выплат</t>
  </si>
  <si>
    <t>15 0 00 00000</t>
  </si>
  <si>
    <t>0</t>
  </si>
  <si>
    <t xml:space="preserve">   В соответствии со статьями 264.2, 81 Бюджетного кодекса РФ, руководствуясь ст. 78 Устава сельского поселения Богдановка муниципального района Нефтегорский Самарской области, утвержденным решением Собрания представителей сельского поселения Богдановка от 30.06.2021 № 42, Собрание представителей сельского поселения Богдановка  </t>
  </si>
  <si>
    <t>от           2023года</t>
  </si>
  <si>
    <r>
      <t xml:space="preserve">      1. Утвердить отчет об исполнении бюджета сельского поселения Богдановка муниципального района Нефтегорский Самарской области за 2022 год по доходам в сумме 7395754,31руб  по расходам в сумме 6521926,37</t>
    </r>
    <r>
      <rPr>
        <sz val="12"/>
        <rFont val="Times New Roman"/>
        <family val="1"/>
        <charset val="204"/>
        <scheme val="minor"/>
      </rPr>
      <t xml:space="preserve"> руб.</t>
    </r>
    <r>
      <rPr>
        <sz val="12"/>
        <color theme="1"/>
        <rFont val="Times New Roman"/>
        <family val="2"/>
        <scheme val="minor"/>
      </rPr>
      <t>, с превышением доходов над расходами на 873827,94</t>
    </r>
    <r>
      <rPr>
        <sz val="12"/>
        <color rgb="FFFF0000"/>
        <rFont val="Times New Roman"/>
        <family val="1"/>
        <charset val="204"/>
        <scheme val="minor"/>
      </rPr>
      <t xml:space="preserve"> </t>
    </r>
    <r>
      <rPr>
        <sz val="12"/>
        <rFont val="Times New Roman"/>
        <family val="1"/>
        <charset val="204"/>
        <scheme val="minor"/>
      </rPr>
      <t>руб</t>
    </r>
    <r>
      <rPr>
        <sz val="12"/>
        <color theme="1"/>
        <rFont val="Times New Roman"/>
        <family val="2"/>
        <scheme val="minor"/>
      </rPr>
      <t>.</t>
    </r>
  </si>
  <si>
    <t xml:space="preserve"> доходы бюджета сельского поселения Богдановка муниципального района Нефтегорский Самарской области за 2022 год по кодам классификации доходов бюджета в разрезе главных администраторов доходов сельского поселения Богдановка и по кодам видов доходов, подвидов доходов бюджетной классификации согласно приложению №1 и №2 к настоящему решению;</t>
  </si>
  <si>
    <t xml:space="preserve"> расходы бюджета сельского поселения за 2022 год по ведомственной структуре расходов бюджета сельского поселения и по разделам и подразделам классификации расходов бюджета сельского поселения согласно приложению №3, №4 и №7 к настоящему решению;</t>
  </si>
  <si>
    <t xml:space="preserve"> источники внутреннего финансирования дефицита бюджета сельского поселения     за 2022 год по кодам классификации источников финансирования дефицита бюджета, и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бюджетов согласно приложению №5 и №6 к настоящему решению.</t>
  </si>
  <si>
    <t xml:space="preserve"> фактическая численность работников Администрации сельского поселения Богдановка за 2022 год составила - 5 чел.;</t>
  </si>
  <si>
    <r>
      <t xml:space="preserve"> фактические затраты на денежное содержание работников Администрации сельского поселения Богдановка за 2022 год составили 2 056926,89</t>
    </r>
    <r>
      <rPr>
        <sz val="12"/>
        <color rgb="FFFF0000"/>
        <rFont val="Times New Roman"/>
        <family val="1"/>
        <charset val="204"/>
        <scheme val="minor"/>
      </rPr>
      <t xml:space="preserve"> </t>
    </r>
    <r>
      <rPr>
        <sz val="12"/>
        <rFont val="Times New Roman"/>
        <family val="1"/>
        <charset val="204"/>
        <scheme val="minor"/>
      </rPr>
      <t>руб.;</t>
    </r>
  </si>
  <si>
    <t xml:space="preserve"> - муниципальных гарантий, предоставляемых в обеспечение заимствований, привлекаемых на реализацию инвестиционных проектов нет, сумма предоставленной гарантии в 2022 году 0,00 рублей;</t>
  </si>
  <si>
    <t xml:space="preserve"> - предельный объем муниципального внутреннего долга в 2022 году 0,00 рублей; предельный объем расходов на обслуживание муниципального долга 0,00 рублей;</t>
  </si>
  <si>
    <t xml:space="preserve"> - от использования муниципального имущества получен доход в размере 172 300,00 рублей.</t>
  </si>
  <si>
    <t xml:space="preserve">      4. Объем средств резервного фонда для финансирования непредвиденных расходов бюджета сельского поселения Богдановка запланирован на 2022 год в размере 5 000,00 руб.</t>
  </si>
  <si>
    <t>Средства резервногофонда за 2022 год не использовались.</t>
  </si>
  <si>
    <t xml:space="preserve">      5. Направить отчет об исполнении бюджета сельского поселения Богдановка муниципального района Нефтегорский Самарской области за 2022 года в Собрание представителей сельского поселения Богдановка и контрольно-счетную палату муниципального района Нефтегорский.</t>
  </si>
  <si>
    <t>А.В.Рубацов</t>
  </si>
  <si>
    <t>Об утверждении отчета об исполнении бюджета сельского поселения Богдановка муниципального района Нефтегорский Самарской области за 2022 год</t>
  </si>
  <si>
    <t>за 2022 год по кодам классификации доходов бюджета</t>
  </si>
  <si>
    <t>Межрайонная ИФНС №11 по Самарской области</t>
  </si>
  <si>
    <t>от 20.03. 2023г. №130</t>
  </si>
  <si>
    <t xml:space="preserve">Доходы бюджета сельского поселения Богдановка муниципального района Нефтегорский Самарской области за  2022 год по кодам видов доходов, подвидов доходов бюджетной классификации
</t>
  </si>
  <si>
    <t>Факт. испол.           за 2022г</t>
  </si>
  <si>
    <t>Ведомственная структура расходов бюджета сельского поселения Богдановка муниципального района Нефтегорский Самарской области за 2022 год</t>
  </si>
  <si>
    <t>Утверждено на  2022 год</t>
  </si>
  <si>
    <t>Исполнено за  2022 год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</si>
  <si>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</si>
  <si>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t>Муниципальная программа «Использование и охрана земель на территории сельского поселения Богдановка муниципального района Нефтегорский Самарской области на 2019-2024 годы»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</si>
  <si>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2015 -2024 годы » 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</si>
  <si>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2021-2025 годы»</t>
  </si>
  <si>
    <t>Муниципальная программа «Развитие коммунальной инфраструктуры  сельского поселения Богдановка муниципального района Нефтегорский Самарской области на 2022-2026 годы»</t>
  </si>
  <si>
    <t>Муниципальная программа «Благоустройство территории сельского поселения Богдановка муниципального района Нефтегорский Самарской области на 2015-2025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</si>
  <si>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</si>
  <si>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</si>
  <si>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за 2022год</t>
  </si>
  <si>
    <t>План 2022 год</t>
  </si>
  <si>
    <t>Исполнено   за  2022год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</si>
  <si>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2015-2025 годы» 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</si>
  <si>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2017-2025 годы»</t>
  </si>
  <si>
    <t>10 0 00 00000</t>
  </si>
  <si>
    <t>13 0 00 00000</t>
  </si>
  <si>
    <t>Источники внутреннего финансирования дефицита бюджета сельского поселения Богдановка за 2022 год по кодам классификации источников финансирования дефицита бюджета (руб.)</t>
  </si>
  <si>
    <t>Утверждено 2022 год</t>
  </si>
  <si>
    <t>Исполнено  за 2022 год</t>
  </si>
  <si>
    <r>
      <t>Источники внутреннего финансирования дефицита бюджета сельского поселения Богдановка за</t>
    </r>
    <r>
      <rPr>
        <sz val="12"/>
        <color theme="1"/>
        <rFont val="Times New Roman"/>
        <family val="1"/>
        <charset val="204"/>
        <scheme val="minor"/>
      </rPr>
      <t xml:space="preserve"> </t>
    </r>
    <r>
      <rPr>
        <b/>
        <sz val="12"/>
        <color theme="1"/>
        <rFont val="Times New Roman"/>
        <family val="1"/>
        <charset val="204"/>
        <scheme val="minor"/>
      </rPr>
      <t>2022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(руб.)</t>
    </r>
  </si>
  <si>
    <t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Богдановка муниципального района Нефтегорский Самарской области за 2022 год</t>
  </si>
  <si>
    <t>Утверждено на 2022 год</t>
  </si>
  <si>
    <t>Фактически исполнено за  2022года</t>
  </si>
  <si>
    <t xml:space="preserve">от ______2023г. № </t>
  </si>
  <si>
    <t xml:space="preserve">от _______ 2023 года № </t>
  </si>
  <si>
    <r>
      <t xml:space="preserve"> </t>
    </r>
    <r>
      <rPr>
        <sz val="11"/>
        <rFont val="Times New Roman"/>
        <family val="1"/>
        <charset val="204"/>
        <scheme val="minor"/>
      </rPr>
      <t xml:space="preserve">от ________ 2023г № </t>
    </r>
  </si>
  <si>
    <r>
      <t xml:space="preserve"> </t>
    </r>
    <r>
      <rPr>
        <sz val="11"/>
        <rFont val="Times New Roman"/>
        <family val="1"/>
        <charset val="204"/>
        <scheme val="minor"/>
      </rPr>
      <t>от ________2023г. №</t>
    </r>
  </si>
  <si>
    <t>от _______ 2023 года №1</t>
  </si>
  <si>
    <t xml:space="preserve">от ________2023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</si>
</sst>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b/>
      <sz val="10"/>
      <color theme="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2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  <scheme val="minor"/>
    </font>
    <font>
      <sz val="9"/>
      <name val="Times New Roman"/>
      <family val="2"/>
      <scheme val="minor"/>
    </font>
    <font>
      <sz val="9"/>
      <name val="Times New Roman"/>
      <family val="2"/>
    </font>
    <font>
      <sz val="12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1"/>
      <color rgb="FFFF0000"/>
      <name val="Times New Roman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sz val="10"/>
      <color rgb="FF000000"/>
      <name val="Times New Roman"/>
      <family val="1"/>
      <charset val="204"/>
      <scheme val="minor"/>
    </font>
    <font>
      <b/>
      <sz val="10"/>
      <color rgb="FF00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2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" fillId="2" borderId="0" xfId="0" applyFont="1" applyFill="1"/>
    <xf numFmtId="0" fontId="19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4" fontId="0" fillId="0" borderId="0" xfId="0" applyNumberFormat="1"/>
    <xf numFmtId="0" fontId="22" fillId="0" borderId="0" xfId="0" applyFont="1"/>
    <xf numFmtId="0" fontId="23" fillId="0" borderId="0" xfId="0" applyFont="1"/>
    <xf numFmtId="2" fontId="2" fillId="0" borderId="0" xfId="0" applyNumberFormat="1" applyFont="1"/>
    <xf numFmtId="2" fontId="0" fillId="0" borderId="0" xfId="0" applyNumberForma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27" fillId="4" borderId="0" xfId="0" applyFont="1" applyFill="1"/>
    <xf numFmtId="0" fontId="28" fillId="4" borderId="0" xfId="0" applyFont="1" applyFill="1"/>
    <xf numFmtId="0" fontId="18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top" wrapText="1"/>
    </xf>
    <xf numFmtId="4" fontId="29" fillId="0" borderId="0" xfId="0" applyNumberFormat="1" applyFont="1"/>
    <xf numFmtId="4" fontId="7" fillId="2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4" borderId="0" xfId="0" applyFont="1" applyFill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34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0" fontId="30" fillId="2" borderId="0" xfId="0" applyFont="1" applyFill="1"/>
    <xf numFmtId="0" fontId="34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3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/>
    <xf numFmtId="0" fontId="16" fillId="0" borderId="0" xfId="0" applyFont="1"/>
    <xf numFmtId="0" fontId="0" fillId="0" borderId="2" xfId="0" applyBorder="1"/>
    <xf numFmtId="4" fontId="12" fillId="0" borderId="7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/>
    <xf numFmtId="0" fontId="38" fillId="0" borderId="0" xfId="0" applyFont="1"/>
    <xf numFmtId="49" fontId="4" fillId="0" borderId="0" xfId="0" applyNumberFormat="1" applyFont="1"/>
    <xf numFmtId="49" fontId="38" fillId="0" borderId="0" xfId="0" applyNumberFormat="1" applyFont="1"/>
    <xf numFmtId="49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/>
    <xf numFmtId="49" fontId="6" fillId="0" borderId="2" xfId="0" applyNumberFormat="1" applyFont="1" applyBorder="1"/>
    <xf numFmtId="49" fontId="0" fillId="0" borderId="2" xfId="0" applyNumberFormat="1" applyBorder="1"/>
    <xf numFmtId="49" fontId="25" fillId="0" borderId="2" xfId="0" applyNumberFormat="1" applyFont="1" applyBorder="1"/>
    <xf numFmtId="49" fontId="22" fillId="0" borderId="2" xfId="0" applyNumberFormat="1" applyFont="1" applyBorder="1"/>
    <xf numFmtId="4" fontId="26" fillId="0" borderId="2" xfId="0" applyNumberFormat="1" applyFont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4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2" fillId="0" borderId="2" xfId="0" applyFont="1" applyBorder="1" applyAlignment="1">
      <alignment horizontal="center"/>
    </xf>
    <xf numFmtId="4" fontId="41" fillId="0" borderId="2" xfId="0" applyNumberFormat="1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" fontId="30" fillId="4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4" fontId="44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31" fillId="0" borderId="2" xfId="0" applyFont="1" applyBorder="1"/>
    <xf numFmtId="4" fontId="31" fillId="0" borderId="2" xfId="0" applyNumberFormat="1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0" fillId="4" borderId="0" xfId="0" applyFont="1" applyFill="1"/>
    <xf numFmtId="0" fontId="33" fillId="0" borderId="2" xfId="0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/>
    <xf numFmtId="0" fontId="34" fillId="4" borderId="2" xfId="0" applyFont="1" applyFill="1" applyBorder="1" applyAlignment="1">
      <alignment horizontal="center" vertical="center"/>
    </xf>
    <xf numFmtId="4" fontId="31" fillId="4" borderId="2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47" fillId="0" borderId="0" xfId="0" applyFont="1"/>
    <xf numFmtId="0" fontId="35" fillId="0" borderId="1" xfId="0" applyFont="1" applyBorder="1" applyAlignment="1">
      <alignment horizontal="left" wrapText="1"/>
    </xf>
    <xf numFmtId="0" fontId="33" fillId="2" borderId="2" xfId="0" applyNumberFormat="1" applyFont="1" applyFill="1" applyBorder="1" applyAlignment="1">
      <alignment vertical="top" wrapText="1"/>
    </xf>
    <xf numFmtId="0" fontId="35" fillId="0" borderId="0" xfId="0" applyFont="1" applyAlignment="1">
      <alignment horizontal="left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1" fillId="0" borderId="0" xfId="0" applyFont="1" applyFill="1"/>
    <xf numFmtId="4" fontId="31" fillId="0" borderId="2" xfId="0" applyNumberFormat="1" applyFont="1" applyFill="1" applyBorder="1" applyAlignment="1">
      <alignment horizontal="center" vertical="center"/>
    </xf>
    <xf numFmtId="2" fontId="52" fillId="0" borderId="2" xfId="0" applyNumberFormat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5" borderId="2" xfId="0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vertical="top" wrapText="1"/>
    </xf>
    <xf numFmtId="49" fontId="52" fillId="5" borderId="2" xfId="0" applyNumberFormat="1" applyFont="1" applyFill="1" applyBorder="1" applyAlignment="1">
      <alignment horizontal="center" vertical="center"/>
    </xf>
    <xf numFmtId="4" fontId="52" fillId="5" borderId="2" xfId="0" applyNumberFormat="1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vertical="top" wrapText="1"/>
    </xf>
    <xf numFmtId="49" fontId="53" fillId="2" borderId="2" xfId="0" applyNumberFormat="1" applyFont="1" applyFill="1" applyBorder="1" applyAlignment="1">
      <alignment horizontal="center" vertical="center"/>
    </xf>
    <xf numFmtId="4" fontId="53" fillId="2" borderId="2" xfId="0" applyNumberFormat="1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2" xfId="0" applyFont="1" applyBorder="1" applyAlignment="1">
      <alignment vertical="top" wrapText="1"/>
    </xf>
    <xf numFmtId="49" fontId="53" fillId="0" borderId="2" xfId="0" applyNumberFormat="1" applyFont="1" applyBorder="1" applyAlignment="1">
      <alignment horizontal="center" vertical="center"/>
    </xf>
    <xf numFmtId="4" fontId="53" fillId="0" borderId="2" xfId="0" applyNumberFormat="1" applyFont="1" applyBorder="1" applyAlignment="1">
      <alignment horizontal="center" vertical="center"/>
    </xf>
    <xf numFmtId="4" fontId="44" fillId="5" borderId="2" xfId="0" applyNumberFormat="1" applyFont="1" applyFill="1" applyBorder="1" applyAlignment="1">
      <alignment horizontal="center" vertical="center"/>
    </xf>
    <xf numFmtId="4" fontId="54" fillId="2" borderId="2" xfId="0" applyNumberFormat="1" applyFont="1" applyFill="1" applyBorder="1" applyAlignment="1">
      <alignment horizontal="center" vertical="center"/>
    </xf>
    <xf numFmtId="0" fontId="55" fillId="0" borderId="2" xfId="0" applyFont="1" applyBorder="1" applyAlignment="1">
      <alignment vertical="top" wrapText="1"/>
    </xf>
    <xf numFmtId="4" fontId="54" fillId="4" borderId="2" xfId="0" applyNumberFormat="1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vertical="center"/>
    </xf>
    <xf numFmtId="0" fontId="55" fillId="2" borderId="2" xfId="0" applyFont="1" applyFill="1" applyBorder="1" applyAlignment="1">
      <alignment vertical="top" wrapText="1"/>
    </xf>
    <xf numFmtId="4" fontId="44" fillId="2" borderId="2" xfId="0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vertical="top" wrapText="1"/>
    </xf>
    <xf numFmtId="4" fontId="44" fillId="4" borderId="2" xfId="0" applyNumberFormat="1" applyFont="1" applyFill="1" applyBorder="1" applyAlignment="1">
      <alignment horizontal="center" vertical="center"/>
    </xf>
    <xf numFmtId="0" fontId="56" fillId="5" borderId="2" xfId="0" applyFont="1" applyFill="1" applyBorder="1" applyAlignment="1">
      <alignment vertical="top" wrapText="1"/>
    </xf>
    <xf numFmtId="4" fontId="54" fillId="0" borderId="2" xfId="0" applyNumberFormat="1" applyFont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49" fontId="54" fillId="2" borderId="2" xfId="0" applyNumberFormat="1" applyFont="1" applyFill="1" applyBorder="1" applyAlignment="1">
      <alignment horizontal="center" vertical="center"/>
    </xf>
    <xf numFmtId="49" fontId="53" fillId="0" borderId="2" xfId="0" applyNumberFormat="1" applyFont="1" applyFill="1" applyBorder="1" applyAlignment="1">
      <alignment horizontal="center" vertical="center"/>
    </xf>
    <xf numFmtId="0" fontId="53" fillId="4" borderId="2" xfId="0" applyFont="1" applyFill="1" applyBorder="1" applyAlignment="1">
      <alignment horizontal="center" vertical="center"/>
    </xf>
    <xf numFmtId="0" fontId="55" fillId="4" borderId="2" xfId="0" applyFont="1" applyFill="1" applyBorder="1" applyAlignment="1">
      <alignment vertical="top" wrapText="1"/>
    </xf>
    <xf numFmtId="49" fontId="53" fillId="4" borderId="2" xfId="0" applyNumberFormat="1" applyFont="1" applyFill="1" applyBorder="1" applyAlignment="1">
      <alignment horizontal="center" vertical="center"/>
    </xf>
    <xf numFmtId="4" fontId="54" fillId="0" borderId="2" xfId="0" applyNumberFormat="1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vertical="top"/>
    </xf>
    <xf numFmtId="4" fontId="56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top" wrapText="1"/>
    </xf>
    <xf numFmtId="0" fontId="56" fillId="0" borderId="2" xfId="0" applyFont="1" applyFill="1" applyBorder="1" applyAlignment="1">
      <alignment vertical="top" wrapText="1"/>
    </xf>
    <xf numFmtId="0" fontId="57" fillId="6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59" fillId="0" borderId="2" xfId="0" applyNumberFormat="1" applyFont="1" applyBorder="1" applyAlignment="1">
      <alignment horizontal="center" vertical="center"/>
    </xf>
    <xf numFmtId="4" fontId="60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61" fillId="4" borderId="2" xfId="0" applyFont="1" applyFill="1" applyBorder="1" applyAlignment="1">
      <alignment vertical="center" wrapText="1"/>
    </xf>
    <xf numFmtId="0" fontId="61" fillId="4" borderId="2" xfId="0" applyFont="1" applyFill="1" applyBorder="1" applyAlignment="1">
      <alignment horizontal="center" vertical="center"/>
    </xf>
    <xf numFmtId="0" fontId="6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vertical="center" wrapText="1"/>
    </xf>
    <xf numFmtId="0" fontId="65" fillId="4" borderId="2" xfId="0" applyFont="1" applyFill="1" applyBorder="1" applyAlignment="1">
      <alignment horizontal="center" vertical="center"/>
    </xf>
    <xf numFmtId="0" fontId="66" fillId="4" borderId="2" xfId="0" applyFont="1" applyFill="1" applyBorder="1" applyAlignment="1">
      <alignment horizontal="center" vertical="center"/>
    </xf>
    <xf numFmtId="4" fontId="65" fillId="4" borderId="2" xfId="0" applyNumberFormat="1" applyFont="1" applyFill="1" applyBorder="1" applyAlignment="1">
      <alignment horizontal="center" vertical="center"/>
    </xf>
    <xf numFmtId="49" fontId="58" fillId="3" borderId="2" xfId="0" applyNumberFormat="1" applyFont="1" applyFill="1" applyBorder="1" applyAlignment="1">
      <alignment vertical="top" wrapText="1"/>
    </xf>
    <xf numFmtId="0" fontId="63" fillId="3" borderId="2" xfId="0" applyFont="1" applyFill="1" applyBorder="1" applyAlignment="1">
      <alignment horizontal="center" vertical="center"/>
    </xf>
    <xf numFmtId="0" fontId="64" fillId="3" borderId="2" xfId="0" applyFont="1" applyFill="1" applyBorder="1" applyAlignment="1">
      <alignment horizontal="center" vertical="center"/>
    </xf>
    <xf numFmtId="4" fontId="63" fillId="3" borderId="2" xfId="0" applyNumberFormat="1" applyFont="1" applyFill="1" applyBorder="1" applyAlignment="1">
      <alignment horizontal="center" vertical="center"/>
    </xf>
    <xf numFmtId="4" fontId="61" fillId="4" borderId="2" xfId="0" applyNumberFormat="1" applyFont="1" applyFill="1" applyBorder="1" applyAlignment="1">
      <alignment horizontal="center" vertical="center"/>
    </xf>
    <xf numFmtId="4" fontId="62" fillId="4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4" fontId="41" fillId="0" borderId="2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vertical="top" wrapText="1"/>
    </xf>
    <xf numFmtId="0" fontId="19" fillId="2" borderId="2" xfId="0" applyFont="1" applyFill="1" applyBorder="1" applyAlignment="1">
      <alignment horizontal="center" vertical="center"/>
    </xf>
    <xf numFmtId="0" fontId="67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vertical="center" wrapText="1"/>
    </xf>
    <xf numFmtId="4" fontId="45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4" xfId="0" applyNumberFormat="1" applyFont="1" applyFill="1" applyBorder="1" applyAlignment="1">
      <alignment horizontal="center" vertical="top" wrapText="1"/>
    </xf>
    <xf numFmtId="49" fontId="34" fillId="0" borderId="5" xfId="0" applyNumberFormat="1" applyFont="1" applyFill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49" fontId="26" fillId="0" borderId="3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top" wrapText="1"/>
    </xf>
    <xf numFmtId="49" fontId="34" fillId="0" borderId="4" xfId="0" applyNumberFormat="1" applyFont="1" applyBorder="1" applyAlignment="1">
      <alignment horizontal="center" vertical="top" wrapText="1"/>
    </xf>
    <xf numFmtId="49" fontId="34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4" fillId="0" borderId="3" xfId="0" applyNumberFormat="1" applyFont="1" applyBorder="1" applyAlignment="1">
      <alignment horizontal="center" vertical="top" wrapText="1"/>
    </xf>
    <xf numFmtId="0" fontId="34" fillId="0" borderId="4" xfId="0" applyNumberFormat="1" applyFont="1" applyBorder="1" applyAlignment="1">
      <alignment horizontal="center" vertical="top" wrapText="1"/>
    </xf>
    <xf numFmtId="0" fontId="34" fillId="0" borderId="5" xfId="0" applyNumberFormat="1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top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 vertical="top"/>
    </xf>
    <xf numFmtId="0" fontId="52" fillId="0" borderId="2" xfId="0" applyFont="1" applyBorder="1" applyAlignment="1">
      <alignment horizontal="center" vertical="center" wrapText="1"/>
    </xf>
    <xf numFmtId="4" fontId="52" fillId="0" borderId="2" xfId="0" applyNumberFormat="1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52" fillId="0" borderId="7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8" fillId="0" borderId="0" xfId="0" applyFont="1" applyAlignment="1">
      <alignment horizontal="right" vertical="top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49" fontId="39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1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J54"/>
  <sheetViews>
    <sheetView view="pageBreakPreview" zoomScaleNormal="100" zoomScaleSheetLayoutView="100" zoomScalePageLayoutView="110" workbookViewId="0">
      <selection activeCell="G5" sqref="G5"/>
    </sheetView>
  </sheetViews>
  <sheetFormatPr defaultRowHeight="15" x14ac:dyDescent="0.25"/>
  <cols>
    <col min="1" max="1" width="7.28515625" customWidth="1"/>
    <col min="2" max="2" width="7" customWidth="1"/>
    <col min="3" max="3" width="8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2" spans="1:9" x14ac:dyDescent="0.25">
      <c r="G2" t="s">
        <v>206</v>
      </c>
    </row>
    <row r="3" spans="1:9" x14ac:dyDescent="0.25">
      <c r="G3" t="s">
        <v>207</v>
      </c>
    </row>
    <row r="4" spans="1:9" x14ac:dyDescent="0.25">
      <c r="G4" t="s">
        <v>28</v>
      </c>
    </row>
    <row r="5" spans="1:9" x14ac:dyDescent="0.25">
      <c r="G5" t="s">
        <v>272</v>
      </c>
    </row>
    <row r="6" spans="1:9" x14ac:dyDescent="0.25">
      <c r="G6" t="s">
        <v>208</v>
      </c>
    </row>
    <row r="7" spans="1:9" ht="18.75" x14ac:dyDescent="0.3">
      <c r="A7" s="225" t="s">
        <v>178</v>
      </c>
      <c r="B7" s="225"/>
      <c r="C7" s="225"/>
      <c r="D7" s="225"/>
      <c r="E7" s="225"/>
      <c r="F7" s="225"/>
      <c r="G7" s="225"/>
      <c r="H7" s="225"/>
      <c r="I7" s="225"/>
    </row>
    <row r="8" spans="1:9" ht="18.75" x14ac:dyDescent="0.3">
      <c r="A8" s="225" t="s">
        <v>179</v>
      </c>
      <c r="B8" s="225"/>
      <c r="C8" s="225"/>
      <c r="D8" s="225"/>
      <c r="E8" s="225"/>
      <c r="F8" s="225"/>
      <c r="G8" s="225"/>
      <c r="H8" s="225"/>
      <c r="I8" s="225"/>
    </row>
    <row r="9" spans="1:9" ht="18.75" x14ac:dyDescent="0.3">
      <c r="A9" s="225" t="s">
        <v>0</v>
      </c>
      <c r="B9" s="225"/>
      <c r="C9" s="225"/>
      <c r="D9" s="225"/>
      <c r="E9" s="225"/>
      <c r="F9" s="225"/>
      <c r="G9" s="225"/>
      <c r="H9" s="225"/>
      <c r="I9" s="225"/>
    </row>
    <row r="10" spans="1:9" ht="18.75" x14ac:dyDescent="0.3">
      <c r="A10" s="225" t="s">
        <v>180</v>
      </c>
      <c r="B10" s="225"/>
      <c r="C10" s="225"/>
      <c r="D10" s="225"/>
      <c r="E10" s="225"/>
      <c r="F10" s="225"/>
      <c r="G10" s="225"/>
      <c r="H10" s="225"/>
      <c r="I10" s="225"/>
    </row>
    <row r="11" spans="1:9" ht="18.75" x14ac:dyDescent="0.3">
      <c r="A11" s="225" t="s">
        <v>181</v>
      </c>
      <c r="B11" s="225"/>
      <c r="C11" s="225"/>
      <c r="D11" s="225"/>
      <c r="E11" s="225"/>
      <c r="F11" s="225"/>
      <c r="G11" s="225"/>
      <c r="H11" s="225"/>
      <c r="I11" s="225"/>
    </row>
    <row r="12" spans="1:9" ht="18.75" x14ac:dyDescent="0.25">
      <c r="A12" s="222" t="s">
        <v>210</v>
      </c>
      <c r="B12" s="222"/>
      <c r="C12" s="222"/>
      <c r="D12" s="222"/>
      <c r="E12" s="222"/>
      <c r="F12" s="222"/>
      <c r="G12" s="222"/>
      <c r="H12" s="222"/>
      <c r="I12" s="222"/>
    </row>
    <row r="13" spans="1:9" x14ac:dyDescent="0.25">
      <c r="E13" t="s">
        <v>211</v>
      </c>
    </row>
    <row r="14" spans="1:9" x14ac:dyDescent="0.25">
      <c r="A14" s="55"/>
      <c r="B14" s="55"/>
      <c r="C14" s="55"/>
      <c r="D14" s="55"/>
      <c r="E14" s="55"/>
      <c r="F14" s="55"/>
      <c r="G14" s="55"/>
      <c r="H14" s="55"/>
      <c r="I14" s="55"/>
    </row>
    <row r="15" spans="1:9" s="142" customFormat="1" ht="15.75" x14ac:dyDescent="0.25">
      <c r="A15" s="41" t="s">
        <v>209</v>
      </c>
      <c r="B15" s="41"/>
      <c r="C15" s="41"/>
      <c r="D15" s="42"/>
      <c r="E15" s="43"/>
      <c r="F15" s="43"/>
      <c r="G15" s="226" t="s">
        <v>227</v>
      </c>
      <c r="H15" s="226"/>
      <c r="I15" s="226"/>
    </row>
    <row r="16" spans="1:9" s="43" customFormat="1" ht="15.75" x14ac:dyDescent="0.25">
      <c r="A16" s="41"/>
      <c r="B16" s="41"/>
      <c r="C16" s="41"/>
      <c r="D16" s="42"/>
      <c r="G16" s="129"/>
      <c r="H16" s="129"/>
      <c r="I16" s="129"/>
    </row>
    <row r="17" spans="1:10" ht="63.75" customHeight="1" x14ac:dyDescent="0.25">
      <c r="A17" s="229" t="s">
        <v>241</v>
      </c>
      <c r="B17" s="229"/>
      <c r="C17" s="229"/>
      <c r="D17" s="229"/>
      <c r="E17" s="229"/>
      <c r="F17" s="229"/>
      <c r="G17" s="229"/>
      <c r="H17" s="229"/>
      <c r="I17" s="229"/>
    </row>
    <row r="19" spans="1:10" ht="78.75" customHeight="1" x14ac:dyDescent="0.25">
      <c r="A19" s="230" t="s">
        <v>226</v>
      </c>
      <c r="B19" s="230"/>
      <c r="C19" s="230"/>
      <c r="D19" s="230"/>
      <c r="E19" s="230"/>
      <c r="F19" s="230"/>
      <c r="G19" s="230"/>
      <c r="H19" s="230"/>
      <c r="I19" s="230"/>
    </row>
    <row r="20" spans="1:10" ht="15" customHeight="1" x14ac:dyDescent="0.25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10" ht="24" customHeight="1" x14ac:dyDescent="0.25">
      <c r="D21" s="231" t="s">
        <v>187</v>
      </c>
      <c r="E21" s="231"/>
      <c r="F21" s="231"/>
    </row>
    <row r="22" spans="1:10" ht="64.5" customHeight="1" x14ac:dyDescent="0.25">
      <c r="A22" s="232" t="s">
        <v>228</v>
      </c>
      <c r="B22" s="232"/>
      <c r="C22" s="232"/>
      <c r="D22" s="232"/>
      <c r="E22" s="232"/>
      <c r="F22" s="232"/>
      <c r="G22" s="232"/>
      <c r="H22" s="232"/>
      <c r="I22" s="232"/>
    </row>
    <row r="23" spans="1:10" ht="18" customHeight="1" x14ac:dyDescent="0.25">
      <c r="A23" s="233" t="s">
        <v>83</v>
      </c>
      <c r="B23" s="234"/>
      <c r="C23" s="234"/>
      <c r="D23" s="234"/>
      <c r="E23" s="234"/>
      <c r="F23" s="234"/>
      <c r="G23" s="234"/>
      <c r="H23" s="234"/>
      <c r="I23" s="234"/>
    </row>
    <row r="24" spans="1:10" ht="78" customHeight="1" x14ac:dyDescent="0.25">
      <c r="A24" s="233" t="s">
        <v>229</v>
      </c>
      <c r="B24" s="233"/>
      <c r="C24" s="233"/>
      <c r="D24" s="233"/>
      <c r="E24" s="233"/>
      <c r="F24" s="233"/>
      <c r="G24" s="233"/>
      <c r="H24" s="233"/>
      <c r="I24" s="233"/>
    </row>
    <row r="25" spans="1:10" ht="63.75" customHeight="1" x14ac:dyDescent="0.25">
      <c r="A25" s="233" t="s">
        <v>230</v>
      </c>
      <c r="B25" s="233"/>
      <c r="C25" s="233"/>
      <c r="D25" s="233"/>
      <c r="E25" s="233"/>
      <c r="F25" s="233"/>
      <c r="G25" s="233"/>
      <c r="H25" s="233"/>
      <c r="I25" s="233"/>
    </row>
    <row r="26" spans="1:10" ht="94.5" customHeight="1" x14ac:dyDescent="0.25">
      <c r="A26" s="232" t="s">
        <v>231</v>
      </c>
      <c r="B26" s="232"/>
      <c r="C26" s="232"/>
      <c r="D26" s="232"/>
      <c r="E26" s="232"/>
      <c r="F26" s="232"/>
      <c r="G26" s="232"/>
      <c r="H26" s="232"/>
      <c r="I26" s="232"/>
      <c r="J26" s="51"/>
    </row>
    <row r="27" spans="1:10" ht="18" customHeight="1" x14ac:dyDescent="0.25">
      <c r="A27" s="235" t="s">
        <v>84</v>
      </c>
      <c r="B27" s="235"/>
      <c r="C27" s="235"/>
      <c r="D27" s="235"/>
      <c r="E27" s="235"/>
      <c r="F27" s="235"/>
      <c r="G27" s="235"/>
      <c r="H27" s="235"/>
      <c r="I27" s="235"/>
    </row>
    <row r="28" spans="1:10" ht="32.25" customHeight="1" x14ac:dyDescent="0.25">
      <c r="A28" s="227" t="s">
        <v>232</v>
      </c>
      <c r="B28" s="227"/>
      <c r="C28" s="227"/>
      <c r="D28" s="227"/>
      <c r="E28" s="227"/>
      <c r="F28" s="227"/>
      <c r="G28" s="227"/>
      <c r="H28" s="227"/>
      <c r="I28" s="227"/>
    </row>
    <row r="29" spans="1:10" ht="32.25" customHeight="1" x14ac:dyDescent="0.25">
      <c r="A29" s="227" t="s">
        <v>233</v>
      </c>
      <c r="B29" s="227"/>
      <c r="C29" s="227"/>
      <c r="D29" s="227"/>
      <c r="E29" s="227"/>
      <c r="F29" s="227"/>
      <c r="G29" s="227"/>
      <c r="H29" s="227"/>
      <c r="I29" s="227"/>
    </row>
    <row r="30" spans="1:10" ht="17.25" customHeight="1" x14ac:dyDescent="0.25">
      <c r="A30" s="227" t="s">
        <v>176</v>
      </c>
      <c r="B30" s="227"/>
      <c r="C30" s="227"/>
      <c r="D30" s="227"/>
      <c r="E30" s="227"/>
      <c r="F30" s="227"/>
      <c r="G30" s="227"/>
      <c r="H30" s="227"/>
      <c r="I30" s="227"/>
    </row>
    <row r="31" spans="1:10" ht="48" customHeight="1" x14ac:dyDescent="0.25">
      <c r="A31" s="228" t="s">
        <v>234</v>
      </c>
      <c r="B31" s="228"/>
      <c r="C31" s="228"/>
      <c r="D31" s="228"/>
      <c r="E31" s="228"/>
      <c r="F31" s="228"/>
      <c r="G31" s="228"/>
      <c r="H31" s="228"/>
      <c r="I31" s="228"/>
    </row>
    <row r="32" spans="1:10" ht="33" customHeight="1" x14ac:dyDescent="0.25">
      <c r="A32" s="228" t="s">
        <v>235</v>
      </c>
      <c r="B32" s="228"/>
      <c r="C32" s="228"/>
      <c r="D32" s="228"/>
      <c r="E32" s="228"/>
      <c r="F32" s="228"/>
      <c r="G32" s="228"/>
      <c r="H32" s="228"/>
      <c r="I32" s="228"/>
    </row>
    <row r="33" spans="1:9" ht="47.25" customHeight="1" x14ac:dyDescent="0.25">
      <c r="A33" s="228" t="s">
        <v>177</v>
      </c>
      <c r="B33" s="228"/>
      <c r="C33" s="228"/>
      <c r="D33" s="228"/>
      <c r="E33" s="228"/>
      <c r="F33" s="228"/>
      <c r="G33" s="228"/>
      <c r="H33" s="228"/>
      <c r="I33" s="228"/>
    </row>
    <row r="34" spans="1:9" ht="33" customHeight="1" x14ac:dyDescent="0.25">
      <c r="A34" s="228" t="s">
        <v>236</v>
      </c>
      <c r="B34" s="228"/>
      <c r="C34" s="228"/>
      <c r="D34" s="228"/>
      <c r="E34" s="228"/>
      <c r="F34" s="228"/>
      <c r="G34" s="228"/>
      <c r="H34" s="228"/>
      <c r="I34" s="228"/>
    </row>
    <row r="35" spans="1:9" ht="48.75" customHeight="1" x14ac:dyDescent="0.25">
      <c r="A35" s="228" t="s">
        <v>237</v>
      </c>
      <c r="B35" s="228"/>
      <c r="C35" s="228"/>
      <c r="D35" s="228"/>
      <c r="E35" s="228"/>
      <c r="F35" s="228"/>
      <c r="G35" s="228"/>
      <c r="H35" s="228"/>
      <c r="I35" s="228"/>
    </row>
    <row r="36" spans="1:9" ht="17.25" customHeight="1" x14ac:dyDescent="0.25">
      <c r="A36" s="227" t="s">
        <v>238</v>
      </c>
      <c r="B36" s="227"/>
      <c r="C36" s="227"/>
      <c r="D36" s="227"/>
      <c r="E36" s="227"/>
      <c r="F36" s="227"/>
      <c r="G36" s="227"/>
      <c r="H36" s="227"/>
      <c r="I36" s="227"/>
    </row>
    <row r="37" spans="1:9" ht="65.25" customHeight="1" x14ac:dyDescent="0.25">
      <c r="A37" s="228" t="s">
        <v>239</v>
      </c>
      <c r="B37" s="228"/>
      <c r="C37" s="228"/>
      <c r="D37" s="228"/>
      <c r="E37" s="228"/>
      <c r="F37" s="228"/>
      <c r="G37" s="228"/>
      <c r="H37" s="228"/>
      <c r="I37" s="228"/>
    </row>
    <row r="38" spans="1:9" ht="18.75" customHeight="1" x14ac:dyDescent="0.25">
      <c r="A38" s="227" t="s">
        <v>186</v>
      </c>
      <c r="B38" s="227"/>
      <c r="C38" s="227"/>
      <c r="D38" s="227"/>
      <c r="E38" s="227"/>
      <c r="F38" s="227"/>
      <c r="G38" s="227"/>
      <c r="H38" s="227"/>
      <c r="I38" s="227"/>
    </row>
    <row r="39" spans="1:9" ht="18.7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</row>
    <row r="40" spans="1:9" ht="18.75" customHeight="1" x14ac:dyDescent="0.25">
      <c r="A40" s="223" t="s">
        <v>182</v>
      </c>
      <c r="B40" s="223"/>
      <c r="C40" s="223"/>
      <c r="D40" s="223"/>
      <c r="E40" s="223"/>
      <c r="F40" s="145"/>
      <c r="G40" s="145"/>
      <c r="H40" s="145"/>
      <c r="I40" s="145"/>
    </row>
    <row r="41" spans="1:9" ht="18.75" customHeight="1" x14ac:dyDescent="0.25">
      <c r="A41" s="224" t="s">
        <v>28</v>
      </c>
      <c r="B41" s="224"/>
      <c r="C41" s="224"/>
      <c r="D41" s="224"/>
      <c r="E41" s="224"/>
      <c r="F41" s="143"/>
      <c r="G41" s="143"/>
      <c r="H41" s="223" t="s">
        <v>183</v>
      </c>
      <c r="I41" s="223"/>
    </row>
    <row r="42" spans="1:9" ht="18.75" customHeight="1" x14ac:dyDescent="0.25">
      <c r="A42" s="145"/>
      <c r="B42" s="145"/>
      <c r="C42" s="145"/>
      <c r="D42" s="145"/>
      <c r="E42" s="145"/>
      <c r="F42" s="145"/>
      <c r="G42" s="145"/>
      <c r="H42" s="145"/>
      <c r="I42" s="145"/>
    </row>
    <row r="43" spans="1:9" ht="18.7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</row>
    <row r="44" spans="1:9" x14ac:dyDescent="0.25">
      <c r="A44" s="130"/>
      <c r="B44" s="130"/>
      <c r="C44" s="130"/>
      <c r="D44" s="130"/>
      <c r="E44" s="130"/>
      <c r="F44" s="130"/>
      <c r="G44" s="130"/>
      <c r="H44" s="130"/>
      <c r="I44" s="130"/>
    </row>
    <row r="45" spans="1:9" ht="15.75" x14ac:dyDescent="0.25">
      <c r="A45" s="237" t="s">
        <v>212</v>
      </c>
      <c r="B45" s="237"/>
      <c r="C45" s="237"/>
      <c r="D45" s="237"/>
      <c r="E45" s="130"/>
      <c r="F45" s="130"/>
      <c r="G45" s="130"/>
      <c r="H45" s="130"/>
      <c r="I45" s="130"/>
    </row>
    <row r="46" spans="1:9" ht="15.75" x14ac:dyDescent="0.25">
      <c r="A46" s="56"/>
      <c r="B46" s="238" t="s">
        <v>85</v>
      </c>
      <c r="C46" s="238"/>
      <c r="D46" s="56"/>
      <c r="F46" t="s">
        <v>190</v>
      </c>
      <c r="H46" s="239" t="s">
        <v>240</v>
      </c>
      <c r="I46" s="239"/>
    </row>
    <row r="47" spans="1:9" x14ac:dyDescent="0.25">
      <c r="A47" s="236"/>
      <c r="B47" s="236"/>
      <c r="C47" s="236"/>
      <c r="D47" s="236"/>
      <c r="E47" s="236"/>
      <c r="F47" s="236"/>
      <c r="G47" s="236"/>
      <c r="H47" s="236"/>
      <c r="I47" s="236"/>
    </row>
    <row r="53" ht="46.5" customHeight="1" x14ac:dyDescent="0.25"/>
    <row r="54" ht="79.5" customHeight="1" x14ac:dyDescent="0.25"/>
  </sheetData>
  <mergeCells count="34">
    <mergeCell ref="A34:I34"/>
    <mergeCell ref="A47:I47"/>
    <mergeCell ref="A36:I36"/>
    <mergeCell ref="A37:I37"/>
    <mergeCell ref="A38:I38"/>
    <mergeCell ref="A45:D45"/>
    <mergeCell ref="B46:C46"/>
    <mergeCell ref="H46:I46"/>
    <mergeCell ref="A35:I35"/>
    <mergeCell ref="D21:F21"/>
    <mergeCell ref="A22:I22"/>
    <mergeCell ref="A23:I23"/>
    <mergeCell ref="A33:I33"/>
    <mergeCell ref="A24:I24"/>
    <mergeCell ref="A25:I25"/>
    <mergeCell ref="A26:I26"/>
    <mergeCell ref="A27:I27"/>
    <mergeCell ref="A28:I28"/>
    <mergeCell ref="A12:I12"/>
    <mergeCell ref="A40:E40"/>
    <mergeCell ref="A41:E41"/>
    <mergeCell ref="H41:I41"/>
    <mergeCell ref="A7:I7"/>
    <mergeCell ref="A8:I8"/>
    <mergeCell ref="A9:I9"/>
    <mergeCell ref="A10:I10"/>
    <mergeCell ref="A11:I11"/>
    <mergeCell ref="G15:I15"/>
    <mergeCell ref="A29:I29"/>
    <mergeCell ref="A30:I30"/>
    <mergeCell ref="A31:I31"/>
    <mergeCell ref="A32:I32"/>
    <mergeCell ref="A17:I17"/>
    <mergeCell ref="A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view="pageLayout" zoomScale="90" zoomScaleNormal="100" zoomScalePageLayoutView="90" workbookViewId="0">
      <selection activeCell="G2" sqref="G2:K2"/>
    </sheetView>
  </sheetViews>
  <sheetFormatPr defaultRowHeight="15" x14ac:dyDescent="0.25"/>
  <cols>
    <col min="1" max="1" width="5" customWidth="1"/>
    <col min="2" max="2" width="7.140625" customWidth="1"/>
    <col min="3" max="3" width="6.7109375" customWidth="1"/>
    <col min="4" max="4" width="5.42578125" customWidth="1"/>
    <col min="5" max="5" width="9.140625" customWidth="1"/>
    <col min="6" max="6" width="6.7109375" customWidth="1"/>
    <col min="7" max="7" width="23.42578125" customWidth="1"/>
    <col min="8" max="8" width="20.7109375" hidden="1" customWidth="1"/>
    <col min="9" max="9" width="0.42578125" hidden="1" customWidth="1"/>
    <col min="10" max="10" width="15.28515625" style="60" customWidth="1"/>
    <col min="11" max="11" width="16.85546875" style="60" customWidth="1"/>
  </cols>
  <sheetData>
    <row r="1" spans="1:12" ht="66.75" customHeight="1" x14ac:dyDescent="0.25">
      <c r="A1" s="273" t="s">
        <v>148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2" ht="15" customHeight="1" x14ac:dyDescent="0.25">
      <c r="A2" s="52"/>
      <c r="B2" s="52"/>
      <c r="C2" s="52"/>
      <c r="D2" s="52"/>
      <c r="E2" s="52"/>
      <c r="F2" s="52"/>
      <c r="G2" s="274" t="s">
        <v>273</v>
      </c>
      <c r="H2" s="275"/>
      <c r="I2" s="275"/>
      <c r="J2" s="275"/>
      <c r="K2" s="275"/>
    </row>
    <row r="3" spans="1:12" x14ac:dyDescent="0.25">
      <c r="A3" s="276" t="s">
        <v>86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2" ht="15" customHeight="1" x14ac:dyDescent="0.25">
      <c r="A4" s="277" t="s">
        <v>87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2" ht="15" customHeight="1" x14ac:dyDescent="0.25">
      <c r="A5" s="278" t="s">
        <v>242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2" ht="15" customHeight="1" x14ac:dyDescent="0.25">
      <c r="A6" s="278" t="s">
        <v>88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2" ht="15" customHeight="1" x14ac:dyDescent="0.25">
      <c r="A7" s="279" t="s">
        <v>89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</row>
    <row r="8" spans="1:12" s="1" customFormat="1" ht="93.75" customHeight="1" x14ac:dyDescent="0.25">
      <c r="A8" s="5" t="s">
        <v>90</v>
      </c>
      <c r="B8" s="252" t="s">
        <v>91</v>
      </c>
      <c r="C8" s="253"/>
      <c r="D8" s="254"/>
      <c r="E8" s="255" t="s">
        <v>92</v>
      </c>
      <c r="F8" s="256"/>
      <c r="G8" s="256"/>
      <c r="H8" s="257"/>
      <c r="J8" s="58" t="s">
        <v>213</v>
      </c>
      <c r="K8" s="58" t="s">
        <v>214</v>
      </c>
    </row>
    <row r="9" spans="1:12" ht="21" customHeight="1" x14ac:dyDescent="0.25">
      <c r="A9" s="109">
        <v>100</v>
      </c>
      <c r="B9" s="259" t="s">
        <v>93</v>
      </c>
      <c r="C9" s="260"/>
      <c r="D9" s="260"/>
      <c r="E9" s="260"/>
      <c r="F9" s="260"/>
      <c r="G9" s="260"/>
      <c r="H9" s="86"/>
      <c r="I9" s="86"/>
      <c r="J9" s="87">
        <f>J10+J11+J12+J13</f>
        <v>1315483</v>
      </c>
      <c r="K9" s="87">
        <f>K10+K11+K12+K13</f>
        <v>1323734.33</v>
      </c>
    </row>
    <row r="10" spans="1:12" s="43" customFormat="1" ht="63.75" customHeight="1" x14ac:dyDescent="0.25">
      <c r="A10" s="44">
        <v>100</v>
      </c>
      <c r="B10" s="258" t="s">
        <v>2</v>
      </c>
      <c r="C10" s="258"/>
      <c r="D10" s="258"/>
      <c r="E10" s="249" t="s">
        <v>3</v>
      </c>
      <c r="F10" s="250"/>
      <c r="G10" s="251"/>
      <c r="H10" s="131"/>
      <c r="I10" s="131"/>
      <c r="J10" s="132">
        <v>659497</v>
      </c>
      <c r="K10" s="132">
        <v>663597.36</v>
      </c>
    </row>
    <row r="11" spans="1:12" s="43" customFormat="1" ht="76.5" customHeight="1" x14ac:dyDescent="0.25">
      <c r="A11" s="44">
        <v>100</v>
      </c>
      <c r="B11" s="283" t="s">
        <v>4</v>
      </c>
      <c r="C11" s="284"/>
      <c r="D11" s="285"/>
      <c r="E11" s="249" t="s">
        <v>5</v>
      </c>
      <c r="F11" s="250"/>
      <c r="G11" s="251"/>
      <c r="H11" s="131"/>
      <c r="I11" s="131"/>
      <c r="J11" s="132">
        <v>6470</v>
      </c>
      <c r="K11" s="132">
        <v>3584.47</v>
      </c>
    </row>
    <row r="12" spans="1:12" s="43" customFormat="1" ht="84.75" customHeight="1" x14ac:dyDescent="0.25">
      <c r="A12" s="44">
        <v>100</v>
      </c>
      <c r="B12" s="286" t="s">
        <v>6</v>
      </c>
      <c r="C12" s="287"/>
      <c r="D12" s="288"/>
      <c r="E12" s="249" t="s">
        <v>7</v>
      </c>
      <c r="F12" s="250"/>
      <c r="G12" s="251"/>
      <c r="J12" s="132">
        <v>719656</v>
      </c>
      <c r="K12" s="132">
        <v>732686.43</v>
      </c>
    </row>
    <row r="13" spans="1:12" s="43" customFormat="1" ht="81.75" customHeight="1" x14ac:dyDescent="0.25">
      <c r="A13" s="44">
        <v>100</v>
      </c>
      <c r="B13" s="283" t="s">
        <v>8</v>
      </c>
      <c r="C13" s="284"/>
      <c r="D13" s="285"/>
      <c r="E13" s="249" t="s">
        <v>9</v>
      </c>
      <c r="F13" s="250"/>
      <c r="G13" s="251"/>
      <c r="J13" s="132">
        <v>-70140</v>
      </c>
      <c r="K13" s="132">
        <v>-76133.929999999993</v>
      </c>
    </row>
    <row r="14" spans="1:12" s="43" customFormat="1" ht="18.75" customHeight="1" x14ac:dyDescent="0.25">
      <c r="A14" s="133">
        <v>182</v>
      </c>
      <c r="B14" s="289" t="s">
        <v>243</v>
      </c>
      <c r="C14" s="290"/>
      <c r="D14" s="290"/>
      <c r="E14" s="290"/>
      <c r="F14" s="290"/>
      <c r="G14" s="291"/>
      <c r="H14" s="40"/>
      <c r="I14" s="40"/>
      <c r="J14" s="110">
        <f>J15+J18+J20</f>
        <v>4930437.0199999996</v>
      </c>
      <c r="K14" s="110">
        <f>K15+K18+K20</f>
        <v>4840519.59</v>
      </c>
    </row>
    <row r="15" spans="1:12" s="39" customFormat="1" ht="16.5" customHeight="1" x14ac:dyDescent="0.2">
      <c r="A15" s="133">
        <v>182</v>
      </c>
      <c r="B15" s="292" t="s">
        <v>10</v>
      </c>
      <c r="C15" s="293"/>
      <c r="D15" s="294"/>
      <c r="E15" s="289" t="s">
        <v>11</v>
      </c>
      <c r="F15" s="290"/>
      <c r="G15" s="291"/>
      <c r="H15" s="134"/>
      <c r="I15" s="134"/>
      <c r="J15" s="110">
        <f>SUM(J16:J17)</f>
        <v>1298000</v>
      </c>
      <c r="K15" s="110">
        <f>SUM(K16:K17)</f>
        <v>1209451.3199999998</v>
      </c>
    </row>
    <row r="16" spans="1:12" s="43" customFormat="1" ht="72" customHeight="1" x14ac:dyDescent="0.25">
      <c r="A16" s="44">
        <v>182</v>
      </c>
      <c r="B16" s="246" t="s">
        <v>12</v>
      </c>
      <c r="C16" s="247"/>
      <c r="D16" s="248"/>
      <c r="E16" s="295" t="s">
        <v>167</v>
      </c>
      <c r="F16" s="296"/>
      <c r="G16" s="297"/>
      <c r="J16" s="132">
        <v>1298000</v>
      </c>
      <c r="K16" s="132">
        <v>1169946.17</v>
      </c>
      <c r="L16" s="42"/>
    </row>
    <row r="17" spans="1:11" s="43" customFormat="1" ht="46.5" customHeight="1" x14ac:dyDescent="0.25">
      <c r="A17" s="44">
        <v>182</v>
      </c>
      <c r="B17" s="246" t="s">
        <v>13</v>
      </c>
      <c r="C17" s="247"/>
      <c r="D17" s="248"/>
      <c r="E17" s="249" t="s">
        <v>14</v>
      </c>
      <c r="F17" s="250"/>
      <c r="G17" s="251"/>
      <c r="J17" s="132">
        <v>0</v>
      </c>
      <c r="K17" s="132">
        <v>39505.15</v>
      </c>
    </row>
    <row r="18" spans="1:11" s="39" customFormat="1" ht="24" customHeight="1" x14ac:dyDescent="0.2">
      <c r="A18" s="135">
        <v>182</v>
      </c>
      <c r="B18" s="261" t="s">
        <v>149</v>
      </c>
      <c r="C18" s="262"/>
      <c r="D18" s="263"/>
      <c r="E18" s="298" t="s">
        <v>150</v>
      </c>
      <c r="F18" s="299"/>
      <c r="G18" s="300"/>
      <c r="J18" s="136">
        <f>J19</f>
        <v>2375437.02</v>
      </c>
      <c r="K18" s="136">
        <f>K19</f>
        <v>2375250.2400000002</v>
      </c>
    </row>
    <row r="19" spans="1:11" s="43" customFormat="1" ht="24.75" customHeight="1" x14ac:dyDescent="0.25">
      <c r="A19" s="138">
        <v>182</v>
      </c>
      <c r="B19" s="304" t="s">
        <v>16</v>
      </c>
      <c r="C19" s="305"/>
      <c r="D19" s="306"/>
      <c r="E19" s="307" t="s">
        <v>15</v>
      </c>
      <c r="F19" s="308"/>
      <c r="G19" s="309"/>
      <c r="H19" s="40"/>
      <c r="I19" s="40"/>
      <c r="J19" s="139">
        <v>2375437.02</v>
      </c>
      <c r="K19" s="139">
        <v>2375250.2400000002</v>
      </c>
    </row>
    <row r="20" spans="1:11" s="43" customFormat="1" ht="26.25" customHeight="1" x14ac:dyDescent="0.25">
      <c r="A20" s="133">
        <v>182</v>
      </c>
      <c r="B20" s="310" t="s">
        <v>108</v>
      </c>
      <c r="C20" s="311"/>
      <c r="D20" s="312"/>
      <c r="E20" s="313" t="s">
        <v>109</v>
      </c>
      <c r="F20" s="314"/>
      <c r="G20" s="315"/>
      <c r="H20" s="134"/>
      <c r="I20" s="134"/>
      <c r="J20" s="110">
        <f>J21+J22+J23</f>
        <v>1257000</v>
      </c>
      <c r="K20" s="110">
        <f>K21+K22+K23</f>
        <v>1255818.03</v>
      </c>
    </row>
    <row r="21" spans="1:11" s="43" customFormat="1" ht="39.75" customHeight="1" x14ac:dyDescent="0.25">
      <c r="A21" s="44">
        <v>182</v>
      </c>
      <c r="B21" s="246" t="s">
        <v>17</v>
      </c>
      <c r="C21" s="247"/>
      <c r="D21" s="248"/>
      <c r="E21" s="249" t="s">
        <v>18</v>
      </c>
      <c r="F21" s="250"/>
      <c r="G21" s="251"/>
      <c r="J21" s="132">
        <v>347000</v>
      </c>
      <c r="K21" s="132">
        <v>335486.38</v>
      </c>
    </row>
    <row r="22" spans="1:11" s="43" customFormat="1" ht="43.5" customHeight="1" x14ac:dyDescent="0.25">
      <c r="A22" s="44">
        <v>182</v>
      </c>
      <c r="B22" s="246" t="s">
        <v>21</v>
      </c>
      <c r="C22" s="247"/>
      <c r="D22" s="248"/>
      <c r="E22" s="249" t="s">
        <v>19</v>
      </c>
      <c r="F22" s="250"/>
      <c r="G22" s="251"/>
      <c r="J22" s="132">
        <v>110000</v>
      </c>
      <c r="K22" s="132">
        <v>120990.71</v>
      </c>
    </row>
    <row r="23" spans="1:11" s="43" customFormat="1" ht="39.75" customHeight="1" x14ac:dyDescent="0.25">
      <c r="A23" s="44">
        <v>182</v>
      </c>
      <c r="B23" s="246" t="s">
        <v>20</v>
      </c>
      <c r="C23" s="247"/>
      <c r="D23" s="248"/>
      <c r="E23" s="249" t="s">
        <v>22</v>
      </c>
      <c r="F23" s="250"/>
      <c r="G23" s="251"/>
      <c r="J23" s="132">
        <v>800000</v>
      </c>
      <c r="K23" s="132">
        <v>799340.94</v>
      </c>
    </row>
    <row r="24" spans="1:11" s="43" customFormat="1" ht="35.25" customHeight="1" x14ac:dyDescent="0.25">
      <c r="A24" s="133">
        <v>379</v>
      </c>
      <c r="B24" s="301" t="s">
        <v>29</v>
      </c>
      <c r="C24" s="302"/>
      <c r="D24" s="302"/>
      <c r="E24" s="302"/>
      <c r="F24" s="302"/>
      <c r="G24" s="303"/>
      <c r="H24" s="40"/>
      <c r="I24" s="40"/>
      <c r="J24" s="110">
        <f>SUM(J25:J27)</f>
        <v>1234200.3900000001</v>
      </c>
      <c r="K24" s="110">
        <f>SUM(K25:K27)</f>
        <v>1231500.3900000001</v>
      </c>
    </row>
    <row r="25" spans="1:11" s="43" customFormat="1" ht="54" hidden="1" customHeight="1" x14ac:dyDescent="0.25">
      <c r="A25" s="44">
        <v>379</v>
      </c>
      <c r="B25" s="246" t="s">
        <v>23</v>
      </c>
      <c r="C25" s="247"/>
      <c r="D25" s="248"/>
      <c r="E25" s="249" t="s">
        <v>94</v>
      </c>
      <c r="F25" s="250"/>
      <c r="G25" s="251"/>
      <c r="J25" s="132"/>
      <c r="K25" s="132"/>
    </row>
    <row r="26" spans="1:11" s="43" customFormat="1" ht="80.25" customHeight="1" x14ac:dyDescent="0.25">
      <c r="A26" s="44">
        <v>379</v>
      </c>
      <c r="B26" s="246" t="s">
        <v>24</v>
      </c>
      <c r="C26" s="247"/>
      <c r="D26" s="248"/>
      <c r="E26" s="249" t="s">
        <v>25</v>
      </c>
      <c r="F26" s="250"/>
      <c r="G26" s="251"/>
      <c r="J26" s="132">
        <v>175000</v>
      </c>
      <c r="K26" s="132">
        <v>172300</v>
      </c>
    </row>
    <row r="27" spans="1:11" s="39" customFormat="1" ht="38.25" customHeight="1" x14ac:dyDescent="0.2">
      <c r="A27" s="135">
        <v>379</v>
      </c>
      <c r="B27" s="261" t="s">
        <v>168</v>
      </c>
      <c r="C27" s="262"/>
      <c r="D27" s="263"/>
      <c r="E27" s="264" t="s">
        <v>169</v>
      </c>
      <c r="F27" s="265"/>
      <c r="G27" s="266"/>
      <c r="J27" s="136">
        <f>SUM(J28:J35)</f>
        <v>1059200.3900000001</v>
      </c>
      <c r="K27" s="136">
        <f>SUM(K28:K35)</f>
        <v>1059200.3900000001</v>
      </c>
    </row>
    <row r="28" spans="1:11" s="43" customFormat="1" ht="36.75" customHeight="1" x14ac:dyDescent="0.25">
      <c r="A28" s="44">
        <v>379</v>
      </c>
      <c r="B28" s="246" t="s">
        <v>191</v>
      </c>
      <c r="C28" s="247"/>
      <c r="D28" s="248"/>
      <c r="E28" s="249" t="s">
        <v>192</v>
      </c>
      <c r="F28" s="250"/>
      <c r="G28" s="251"/>
      <c r="J28" s="132">
        <f>38607+429628</f>
        <v>468235</v>
      </c>
      <c r="K28" s="132">
        <v>468235</v>
      </c>
    </row>
    <row r="29" spans="1:11" s="43" customFormat="1" ht="0.75" hidden="1" customHeight="1" x14ac:dyDescent="0.25">
      <c r="A29" s="140">
        <v>379</v>
      </c>
      <c r="B29" s="246" t="s">
        <v>172</v>
      </c>
      <c r="C29" s="247"/>
      <c r="D29" s="248"/>
      <c r="E29" s="249" t="s">
        <v>173</v>
      </c>
      <c r="F29" s="250"/>
      <c r="G29" s="251"/>
      <c r="J29" s="132"/>
      <c r="K29" s="132"/>
    </row>
    <row r="30" spans="1:11" s="43" customFormat="1" ht="40.5" hidden="1" customHeight="1" x14ac:dyDescent="0.25">
      <c r="A30" s="146">
        <v>379</v>
      </c>
      <c r="B30" s="246" t="s">
        <v>199</v>
      </c>
      <c r="C30" s="247"/>
      <c r="D30" s="248"/>
      <c r="E30" s="249" t="s">
        <v>200</v>
      </c>
      <c r="F30" s="250"/>
      <c r="G30" s="251"/>
      <c r="J30" s="132"/>
      <c r="K30" s="132"/>
    </row>
    <row r="31" spans="1:11" s="43" customFormat="1" ht="18.75" hidden="1" customHeight="1" x14ac:dyDescent="0.25">
      <c r="A31" s="44">
        <v>379</v>
      </c>
      <c r="B31" s="246" t="s">
        <v>170</v>
      </c>
      <c r="C31" s="247"/>
      <c r="D31" s="248"/>
      <c r="E31" s="249" t="s">
        <v>26</v>
      </c>
      <c r="F31" s="250"/>
      <c r="G31" s="251"/>
      <c r="J31" s="132"/>
      <c r="K31" s="132"/>
    </row>
    <row r="32" spans="1:11" s="43" customFormat="1" ht="53.25" customHeight="1" x14ac:dyDescent="0.25">
      <c r="A32" s="44">
        <v>379</v>
      </c>
      <c r="B32" s="246" t="s">
        <v>171</v>
      </c>
      <c r="C32" s="247"/>
      <c r="D32" s="248"/>
      <c r="E32" s="249" t="s">
        <v>27</v>
      </c>
      <c r="F32" s="250"/>
      <c r="G32" s="251"/>
      <c r="J32" s="132">
        <v>100690</v>
      </c>
      <c r="K32" s="132">
        <v>100690</v>
      </c>
    </row>
    <row r="33" spans="1:11" s="43" customFormat="1" ht="61.5" customHeight="1" x14ac:dyDescent="0.25">
      <c r="A33" s="141">
        <v>379</v>
      </c>
      <c r="B33" s="267" t="s">
        <v>197</v>
      </c>
      <c r="C33" s="268"/>
      <c r="D33" s="269"/>
      <c r="E33" s="270" t="s">
        <v>198</v>
      </c>
      <c r="F33" s="271"/>
      <c r="G33" s="272"/>
      <c r="J33" s="132"/>
      <c r="K33" s="132"/>
    </row>
    <row r="34" spans="1:11" s="148" customFormat="1" ht="36" hidden="1" customHeight="1" x14ac:dyDescent="0.25">
      <c r="A34" s="147">
        <v>379</v>
      </c>
      <c r="B34" s="240" t="s">
        <v>195</v>
      </c>
      <c r="C34" s="241"/>
      <c r="D34" s="242"/>
      <c r="E34" s="243" t="s">
        <v>196</v>
      </c>
      <c r="F34" s="244"/>
      <c r="G34" s="245"/>
      <c r="J34" s="149"/>
      <c r="K34" s="149"/>
    </row>
    <row r="35" spans="1:11" s="148" customFormat="1" ht="45.75" customHeight="1" x14ac:dyDescent="0.25">
      <c r="A35" s="147">
        <v>379</v>
      </c>
      <c r="B35" s="240" t="s">
        <v>193</v>
      </c>
      <c r="C35" s="241"/>
      <c r="D35" s="242"/>
      <c r="E35" s="243" t="s">
        <v>194</v>
      </c>
      <c r="F35" s="244"/>
      <c r="G35" s="245"/>
      <c r="J35" s="149">
        <v>490275.39</v>
      </c>
      <c r="K35" s="149">
        <v>490275.39</v>
      </c>
    </row>
    <row r="36" spans="1:11" s="39" customFormat="1" ht="14.25" x14ac:dyDescent="0.2">
      <c r="A36" s="137"/>
      <c r="B36" s="280" t="s">
        <v>95</v>
      </c>
      <c r="C36" s="281"/>
      <c r="D36" s="282"/>
      <c r="E36" s="280"/>
      <c r="F36" s="281"/>
      <c r="G36" s="282"/>
      <c r="H36" s="137"/>
      <c r="I36" s="137"/>
      <c r="J36" s="136">
        <f>J9+J14+J24</f>
        <v>7480120.4100000001</v>
      </c>
      <c r="K36" s="136">
        <f>K9+K14+K24</f>
        <v>7395754.3100000005</v>
      </c>
    </row>
  </sheetData>
  <mergeCells count="62">
    <mergeCell ref="B18:D18"/>
    <mergeCell ref="E18:G18"/>
    <mergeCell ref="B25:D25"/>
    <mergeCell ref="E25:G25"/>
    <mergeCell ref="B24:G24"/>
    <mergeCell ref="B19:D19"/>
    <mergeCell ref="E19:G19"/>
    <mergeCell ref="B20:D20"/>
    <mergeCell ref="E20:G20"/>
    <mergeCell ref="B21:D21"/>
    <mergeCell ref="E21:G21"/>
    <mergeCell ref="B36:D36"/>
    <mergeCell ref="E36:G36"/>
    <mergeCell ref="B11:D11"/>
    <mergeCell ref="E11:G11"/>
    <mergeCell ref="B12:D12"/>
    <mergeCell ref="E12:G12"/>
    <mergeCell ref="B13:D13"/>
    <mergeCell ref="E13:G13"/>
    <mergeCell ref="B14:G14"/>
    <mergeCell ref="B15:D15"/>
    <mergeCell ref="E15:G15"/>
    <mergeCell ref="B16:D16"/>
    <mergeCell ref="E16:G16"/>
    <mergeCell ref="B17:D17"/>
    <mergeCell ref="E17:G17"/>
    <mergeCell ref="E23:G23"/>
    <mergeCell ref="B28:D28"/>
    <mergeCell ref="E28:G28"/>
    <mergeCell ref="E31:G31"/>
    <mergeCell ref="B31:D31"/>
    <mergeCell ref="B29:D29"/>
    <mergeCell ref="E29:G29"/>
    <mergeCell ref="B27:D27"/>
    <mergeCell ref="E27:G27"/>
    <mergeCell ref="B33:D33"/>
    <mergeCell ref="E33:G33"/>
    <mergeCell ref="A1:K1"/>
    <mergeCell ref="G2:K2"/>
    <mergeCell ref="A3:K3"/>
    <mergeCell ref="A4:K4"/>
    <mergeCell ref="A5:K5"/>
    <mergeCell ref="B26:D26"/>
    <mergeCell ref="E26:G26"/>
    <mergeCell ref="A6:K6"/>
    <mergeCell ref="A7:K7"/>
    <mergeCell ref="B22:D22"/>
    <mergeCell ref="E22:G22"/>
    <mergeCell ref="B23:D23"/>
    <mergeCell ref="B8:D8"/>
    <mergeCell ref="E8:H8"/>
    <mergeCell ref="E10:G10"/>
    <mergeCell ref="B10:D10"/>
    <mergeCell ref="B9:G9"/>
    <mergeCell ref="B35:D35"/>
    <mergeCell ref="E35:G35"/>
    <mergeCell ref="B34:D34"/>
    <mergeCell ref="E34:G34"/>
    <mergeCell ref="B30:D30"/>
    <mergeCell ref="E30:G30"/>
    <mergeCell ref="B32:D32"/>
    <mergeCell ref="E32:G32"/>
  </mergeCells>
  <pageMargins left="0.5092592592592593" right="0.26515151515151514" top="0.61553030303030298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view="pageLayout" zoomScale="110" zoomScaleNormal="100" zoomScalePageLayoutView="110" workbookViewId="0">
      <selection activeCell="D14" sqref="D14"/>
    </sheetView>
  </sheetViews>
  <sheetFormatPr defaultRowHeight="15" x14ac:dyDescent="0.25"/>
  <cols>
    <col min="1" max="1" width="22.28515625" style="66" customWidth="1"/>
    <col min="2" max="2" width="29.7109375" customWidth="1"/>
    <col min="3" max="4" width="15" style="8" customWidth="1"/>
    <col min="5" max="5" width="10.42578125" style="8" customWidth="1"/>
  </cols>
  <sheetData>
    <row r="1" spans="1:13" s="1" customFormat="1" ht="66" customHeight="1" x14ac:dyDescent="0.25">
      <c r="A1" s="64"/>
      <c r="C1" s="273" t="s">
        <v>151</v>
      </c>
      <c r="D1" s="273"/>
      <c r="E1" s="273"/>
      <c r="F1" s="111"/>
      <c r="G1" s="111"/>
      <c r="H1" s="111"/>
      <c r="I1" s="111"/>
      <c r="J1" s="111"/>
      <c r="K1" s="111"/>
      <c r="L1" s="111"/>
      <c r="M1" s="111"/>
    </row>
    <row r="2" spans="1:13" s="63" customFormat="1" x14ac:dyDescent="0.25">
      <c r="A2" s="65"/>
      <c r="B2" s="316" t="s">
        <v>244</v>
      </c>
      <c r="C2" s="317"/>
      <c r="D2" s="317"/>
      <c r="E2" s="317"/>
    </row>
    <row r="3" spans="1:13" s="1" customFormat="1" ht="28.5" customHeight="1" x14ac:dyDescent="0.25">
      <c r="A3" s="278" t="s">
        <v>245</v>
      </c>
      <c r="B3" s="278"/>
      <c r="C3" s="278"/>
      <c r="D3" s="278"/>
      <c r="E3" s="278"/>
    </row>
    <row r="4" spans="1:13" s="1" customFormat="1" ht="15" customHeight="1" x14ac:dyDescent="0.25">
      <c r="A4" s="318" t="s">
        <v>89</v>
      </c>
      <c r="B4" s="318"/>
      <c r="C4" s="318"/>
      <c r="D4" s="318"/>
      <c r="E4" s="318"/>
    </row>
    <row r="5" spans="1:13" s="1" customFormat="1" ht="48" x14ac:dyDescent="0.25">
      <c r="A5" s="69" t="s">
        <v>96</v>
      </c>
      <c r="B5" s="67" t="s">
        <v>92</v>
      </c>
      <c r="C5" s="67" t="s">
        <v>97</v>
      </c>
      <c r="D5" s="67" t="s">
        <v>246</v>
      </c>
      <c r="E5" s="67" t="s">
        <v>98</v>
      </c>
    </row>
    <row r="6" spans="1:13" s="74" customFormat="1" ht="18" customHeight="1" x14ac:dyDescent="0.2">
      <c r="A6" s="70" t="s">
        <v>156</v>
      </c>
      <c r="B6" s="54" t="s">
        <v>152</v>
      </c>
      <c r="C6" s="71">
        <v>1298000</v>
      </c>
      <c r="D6" s="72">
        <v>1209451.32</v>
      </c>
      <c r="E6" s="73">
        <f>D6*100/C6</f>
        <v>93.178067796610165</v>
      </c>
    </row>
    <row r="7" spans="1:13" s="74" customFormat="1" ht="30.75" customHeight="1" x14ac:dyDescent="0.2">
      <c r="A7" s="70" t="s">
        <v>157</v>
      </c>
      <c r="B7" s="67" t="s">
        <v>153</v>
      </c>
      <c r="C7" s="71">
        <v>1315483</v>
      </c>
      <c r="D7" s="72">
        <v>1323734.33</v>
      </c>
      <c r="E7" s="73">
        <f t="shared" ref="E7:E14" si="0">D7*100/C7</f>
        <v>100.6272471784128</v>
      </c>
    </row>
    <row r="8" spans="1:13" s="74" customFormat="1" ht="15.75" customHeight="1" x14ac:dyDescent="0.2">
      <c r="A8" s="70" t="s">
        <v>158</v>
      </c>
      <c r="B8" s="54" t="s">
        <v>154</v>
      </c>
      <c r="C8" s="71">
        <v>2375437.02</v>
      </c>
      <c r="D8" s="72">
        <v>2375250.2400000002</v>
      </c>
      <c r="E8" s="73">
        <f t="shared" si="0"/>
        <v>99.992137025800844</v>
      </c>
    </row>
    <row r="9" spans="1:13" s="75" customFormat="1" ht="14.25" customHeight="1" x14ac:dyDescent="0.2">
      <c r="A9" s="319" t="s">
        <v>159</v>
      </c>
      <c r="B9" s="112" t="s">
        <v>101</v>
      </c>
      <c r="C9" s="115">
        <f>C10+C11</f>
        <v>1257000</v>
      </c>
      <c r="D9" s="115">
        <f>D10+D11</f>
        <v>1255818.03</v>
      </c>
      <c r="E9" s="119">
        <f t="shared" si="0"/>
        <v>99.905968973747022</v>
      </c>
    </row>
    <row r="10" spans="1:13" s="75" customFormat="1" ht="15" customHeight="1" x14ac:dyDescent="0.2">
      <c r="A10" s="320"/>
      <c r="B10" s="114" t="s">
        <v>100</v>
      </c>
      <c r="C10" s="118">
        <v>347000</v>
      </c>
      <c r="D10" s="118">
        <v>335486.38</v>
      </c>
      <c r="E10" s="121">
        <f t="shared" si="0"/>
        <v>96.681953890489908</v>
      </c>
    </row>
    <row r="11" spans="1:13" s="75" customFormat="1" ht="15.75" customHeight="1" x14ac:dyDescent="0.2">
      <c r="A11" s="321"/>
      <c r="B11" s="113" t="s">
        <v>99</v>
      </c>
      <c r="C11" s="116">
        <v>910000</v>
      </c>
      <c r="D11" s="117">
        <v>920331.65</v>
      </c>
      <c r="E11" s="120">
        <f t="shared" si="0"/>
        <v>101.13534615384616</v>
      </c>
    </row>
    <row r="12" spans="1:13" s="75" customFormat="1" ht="16.5" hidden="1" customHeight="1" x14ac:dyDescent="0.2">
      <c r="A12" s="70" t="s">
        <v>160</v>
      </c>
      <c r="B12" s="54" t="s">
        <v>155</v>
      </c>
      <c r="C12" s="71">
        <v>0</v>
      </c>
      <c r="D12" s="72">
        <v>0</v>
      </c>
      <c r="E12" s="73" t="e">
        <f t="shared" si="0"/>
        <v>#DIV/0!</v>
      </c>
    </row>
    <row r="13" spans="1:13" s="75" customFormat="1" ht="36" customHeight="1" x14ac:dyDescent="0.2">
      <c r="A13" s="70" t="s">
        <v>161</v>
      </c>
      <c r="B13" s="67" t="s">
        <v>102</v>
      </c>
      <c r="C13" s="72">
        <v>175000</v>
      </c>
      <c r="D13" s="72">
        <v>172300</v>
      </c>
      <c r="E13" s="73">
        <f t="shared" si="0"/>
        <v>98.457142857142856</v>
      </c>
    </row>
    <row r="14" spans="1:13" s="74" customFormat="1" ht="31.5" customHeight="1" x14ac:dyDescent="0.2">
      <c r="A14" s="76" t="s">
        <v>162</v>
      </c>
      <c r="B14" s="77" t="s">
        <v>103</v>
      </c>
      <c r="C14" s="78">
        <f>C6+C7+C8+C9+C12+C13</f>
        <v>6420920.0199999996</v>
      </c>
      <c r="D14" s="78">
        <f t="shared" ref="D14" si="1">D6+D7+D8+D9+D12+D13</f>
        <v>6336553.9200000009</v>
      </c>
      <c r="E14" s="79">
        <f t="shared" si="0"/>
        <v>98.68607458530532</v>
      </c>
    </row>
    <row r="15" spans="1:13" s="1" customFormat="1" ht="18" customHeight="1" x14ac:dyDescent="0.25">
      <c r="A15" s="76" t="s">
        <v>163</v>
      </c>
      <c r="B15" s="77" t="s">
        <v>164</v>
      </c>
      <c r="C15" s="78">
        <f>SUM(C16:C19)</f>
        <v>1059200.3900000001</v>
      </c>
      <c r="D15" s="78">
        <f>SUM(D16:D19)</f>
        <v>1059200.3900000001</v>
      </c>
      <c r="E15" s="79">
        <f t="shared" ref="E15:E20" si="2">D15*100/C15</f>
        <v>100</v>
      </c>
    </row>
    <row r="16" spans="1:13" s="1" customFormat="1" ht="22.5" customHeight="1" x14ac:dyDescent="0.25">
      <c r="A16" s="80"/>
      <c r="B16" s="81" t="s">
        <v>165</v>
      </c>
      <c r="C16" s="68">
        <v>468235</v>
      </c>
      <c r="D16" s="68">
        <v>468235</v>
      </c>
      <c r="E16" s="79">
        <f t="shared" si="2"/>
        <v>100</v>
      </c>
    </row>
    <row r="17" spans="1:5" s="1" customFormat="1" ht="0.75" hidden="1" customHeight="1" x14ac:dyDescent="0.25">
      <c r="A17" s="80"/>
      <c r="B17" s="81" t="s">
        <v>104</v>
      </c>
      <c r="C17" s="68"/>
      <c r="D17" s="68"/>
      <c r="E17" s="79" t="e">
        <f t="shared" si="2"/>
        <v>#DIV/0!</v>
      </c>
    </row>
    <row r="18" spans="1:5" x14ac:dyDescent="0.25">
      <c r="A18" s="82"/>
      <c r="B18" s="83" t="s">
        <v>105</v>
      </c>
      <c r="C18" s="59">
        <v>100690</v>
      </c>
      <c r="D18" s="59">
        <v>100690</v>
      </c>
      <c r="E18" s="79">
        <f t="shared" si="2"/>
        <v>100</v>
      </c>
    </row>
    <row r="19" spans="1:5" x14ac:dyDescent="0.25">
      <c r="A19" s="82"/>
      <c r="B19" s="83" t="s">
        <v>184</v>
      </c>
      <c r="C19" s="59">
        <v>490275.39</v>
      </c>
      <c r="D19" s="59">
        <v>490275.39</v>
      </c>
      <c r="E19" s="79">
        <f t="shared" si="2"/>
        <v>100</v>
      </c>
    </row>
    <row r="20" spans="1:5" s="22" customFormat="1" ht="14.25" x14ac:dyDescent="0.2">
      <c r="A20" s="84"/>
      <c r="B20" s="62" t="s">
        <v>106</v>
      </c>
      <c r="C20" s="61">
        <f>SUM(C14,C15)</f>
        <v>7480120.4100000001</v>
      </c>
      <c r="D20" s="61">
        <f>SUM(D14,D15)</f>
        <v>7395754.3100000005</v>
      </c>
      <c r="E20" s="79">
        <f t="shared" si="2"/>
        <v>98.872129118573909</v>
      </c>
    </row>
  </sheetData>
  <mergeCells count="5">
    <mergeCell ref="B2:E2"/>
    <mergeCell ref="A3:E3"/>
    <mergeCell ref="A4:E4"/>
    <mergeCell ref="A9:A11"/>
    <mergeCell ref="C1:E1"/>
  </mergeCells>
  <pageMargins left="0.7" right="0.4567307692307692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L139"/>
  <sheetViews>
    <sheetView view="pageLayout" zoomScaleNormal="100" zoomScaleSheetLayoutView="140" workbookViewId="0">
      <selection activeCell="G2" sqref="G2:J2"/>
    </sheetView>
  </sheetViews>
  <sheetFormatPr defaultRowHeight="15" x14ac:dyDescent="0.25"/>
  <cols>
    <col min="1" max="1" width="7" style="8" customWidth="1"/>
    <col min="2" max="2" width="35.85546875" customWidth="1"/>
    <col min="3" max="4" width="3.7109375" style="8" customWidth="1"/>
    <col min="5" max="5" width="3.28515625" style="8" customWidth="1"/>
    <col min="6" max="6" width="2.7109375" style="10" customWidth="1"/>
    <col min="7" max="7" width="7.5703125" style="8" customWidth="1"/>
    <col min="8" max="8" width="3.5703125" style="8" customWidth="1"/>
    <col min="9" max="9" width="15.85546875" style="25" customWidth="1"/>
    <col min="10" max="10" width="13.85546875" style="8" customWidth="1"/>
    <col min="12" max="12" width="11.85546875" bestFit="1" customWidth="1"/>
  </cols>
  <sheetData>
    <row r="1" spans="1:12" s="6" customFormat="1" ht="65.25" customHeight="1" x14ac:dyDescent="0.25">
      <c r="A1" s="7"/>
      <c r="C1" s="7"/>
      <c r="D1" s="122"/>
      <c r="E1" s="122"/>
      <c r="F1" s="123"/>
      <c r="G1" s="273" t="s">
        <v>166</v>
      </c>
      <c r="H1" s="273"/>
      <c r="I1" s="273"/>
      <c r="J1" s="273"/>
      <c r="L1" s="2"/>
    </row>
    <row r="2" spans="1:12" s="6" customFormat="1" ht="18" customHeight="1" x14ac:dyDescent="0.25">
      <c r="A2" s="7"/>
      <c r="C2" s="7"/>
      <c r="D2" s="9"/>
      <c r="E2" s="9"/>
      <c r="F2" s="124"/>
      <c r="G2" s="322" t="s">
        <v>274</v>
      </c>
      <c r="H2" s="322"/>
      <c r="I2" s="322"/>
      <c r="J2" s="322"/>
      <c r="L2" s="2"/>
    </row>
    <row r="3" spans="1:12" s="6" customFormat="1" ht="29.25" customHeight="1" x14ac:dyDescent="0.25">
      <c r="A3" s="328" t="s">
        <v>247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2" s="6" customFormat="1" ht="15.75" customHeight="1" x14ac:dyDescent="0.25">
      <c r="A4" s="323" t="s">
        <v>34</v>
      </c>
      <c r="B4" s="329" t="s">
        <v>35</v>
      </c>
      <c r="C4" s="323" t="s">
        <v>36</v>
      </c>
      <c r="D4" s="323" t="s">
        <v>37</v>
      </c>
      <c r="E4" s="323" t="s">
        <v>38</v>
      </c>
      <c r="F4" s="323"/>
      <c r="G4" s="323"/>
      <c r="H4" s="323" t="s">
        <v>39</v>
      </c>
      <c r="I4" s="324" t="s">
        <v>40</v>
      </c>
      <c r="J4" s="324"/>
    </row>
    <row r="5" spans="1:12" s="6" customFormat="1" ht="92.25" customHeight="1" x14ac:dyDescent="0.25">
      <c r="A5" s="323"/>
      <c r="B5" s="330"/>
      <c r="C5" s="323"/>
      <c r="D5" s="323"/>
      <c r="E5" s="323"/>
      <c r="F5" s="323"/>
      <c r="G5" s="323"/>
      <c r="H5" s="323"/>
      <c r="I5" s="150" t="s">
        <v>248</v>
      </c>
      <c r="J5" s="151" t="s">
        <v>249</v>
      </c>
    </row>
    <row r="6" spans="1:12" s="6" customFormat="1" ht="32.25" customHeight="1" x14ac:dyDescent="0.25">
      <c r="A6" s="151">
        <v>379</v>
      </c>
      <c r="B6" s="325" t="s">
        <v>29</v>
      </c>
      <c r="C6" s="326"/>
      <c r="D6" s="326"/>
      <c r="E6" s="326"/>
      <c r="F6" s="326"/>
      <c r="G6" s="326"/>
      <c r="H6" s="326"/>
      <c r="I6" s="326"/>
      <c r="J6" s="327"/>
    </row>
    <row r="7" spans="1:12" s="12" customFormat="1" ht="39.75" customHeight="1" x14ac:dyDescent="0.2">
      <c r="A7" s="152">
        <v>379</v>
      </c>
      <c r="B7" s="153" t="s">
        <v>30</v>
      </c>
      <c r="C7" s="154" t="s">
        <v>32</v>
      </c>
      <c r="D7" s="154" t="s">
        <v>31</v>
      </c>
      <c r="E7" s="152"/>
      <c r="F7" s="154"/>
      <c r="G7" s="152"/>
      <c r="H7" s="152"/>
      <c r="I7" s="155">
        <f>I8</f>
        <v>386914.39</v>
      </c>
      <c r="J7" s="155">
        <f>J8</f>
        <v>386914.39</v>
      </c>
      <c r="K7" s="27"/>
      <c r="L7" s="27"/>
    </row>
    <row r="8" spans="1:12" s="13" customFormat="1" ht="78.75" customHeight="1" x14ac:dyDescent="0.25">
      <c r="A8" s="156">
        <v>379</v>
      </c>
      <c r="B8" s="157" t="s">
        <v>215</v>
      </c>
      <c r="C8" s="158" t="s">
        <v>32</v>
      </c>
      <c r="D8" s="158" t="s">
        <v>31</v>
      </c>
      <c r="E8" s="156">
        <v>12</v>
      </c>
      <c r="F8" s="158">
        <v>0</v>
      </c>
      <c r="G8" s="156" t="s">
        <v>33</v>
      </c>
      <c r="H8" s="156"/>
      <c r="I8" s="159">
        <f>I9</f>
        <v>386914.39</v>
      </c>
      <c r="J8" s="159">
        <f>J9</f>
        <v>386914.39</v>
      </c>
      <c r="K8" s="28"/>
      <c r="L8" s="28"/>
    </row>
    <row r="9" spans="1:12" s="13" customFormat="1" ht="51.75" customHeight="1" x14ac:dyDescent="0.25">
      <c r="A9" s="160">
        <v>379</v>
      </c>
      <c r="B9" s="161" t="s">
        <v>42</v>
      </c>
      <c r="C9" s="162" t="s">
        <v>32</v>
      </c>
      <c r="D9" s="162" t="s">
        <v>31</v>
      </c>
      <c r="E9" s="160">
        <v>12</v>
      </c>
      <c r="F9" s="162">
        <v>0</v>
      </c>
      <c r="G9" s="160" t="s">
        <v>33</v>
      </c>
      <c r="H9" s="160">
        <v>120</v>
      </c>
      <c r="I9" s="163">
        <v>386914.39</v>
      </c>
      <c r="J9" s="163">
        <v>386914.39</v>
      </c>
      <c r="K9" s="28"/>
      <c r="L9" s="28"/>
    </row>
    <row r="10" spans="1:12" s="6" customFormat="1" ht="0.75" customHeight="1" x14ac:dyDescent="0.25">
      <c r="A10" s="160">
        <v>379</v>
      </c>
      <c r="B10" s="161" t="s">
        <v>223</v>
      </c>
      <c r="C10" s="162" t="s">
        <v>32</v>
      </c>
      <c r="D10" s="162" t="s">
        <v>31</v>
      </c>
      <c r="E10" s="160">
        <v>12</v>
      </c>
      <c r="F10" s="162" t="s">
        <v>225</v>
      </c>
      <c r="G10" s="160" t="s">
        <v>33</v>
      </c>
      <c r="H10" s="160">
        <v>320</v>
      </c>
      <c r="I10" s="163"/>
      <c r="J10" s="163"/>
      <c r="K10" s="28"/>
      <c r="L10" s="28"/>
    </row>
    <row r="11" spans="1:12" s="12" customFormat="1" ht="57" customHeight="1" x14ac:dyDescent="0.2">
      <c r="A11" s="152">
        <v>379</v>
      </c>
      <c r="B11" s="153" t="s">
        <v>107</v>
      </c>
      <c r="C11" s="154" t="s">
        <v>32</v>
      </c>
      <c r="D11" s="154" t="s">
        <v>43</v>
      </c>
      <c r="E11" s="152"/>
      <c r="F11" s="154"/>
      <c r="G11" s="152"/>
      <c r="H11" s="152"/>
      <c r="I11" s="164">
        <f>I12+I17</f>
        <v>1612746.54</v>
      </c>
      <c r="J11" s="164">
        <f>J12+J17</f>
        <v>1572322.5</v>
      </c>
      <c r="K11" s="27"/>
      <c r="L11" s="27"/>
    </row>
    <row r="12" spans="1:12" s="6" customFormat="1" ht="81" customHeight="1" x14ac:dyDescent="0.25">
      <c r="A12" s="156">
        <v>379</v>
      </c>
      <c r="B12" s="157" t="s">
        <v>215</v>
      </c>
      <c r="C12" s="158" t="s">
        <v>32</v>
      </c>
      <c r="D12" s="158" t="s">
        <v>43</v>
      </c>
      <c r="E12" s="156">
        <v>12</v>
      </c>
      <c r="F12" s="158">
        <v>0</v>
      </c>
      <c r="G12" s="156" t="s">
        <v>33</v>
      </c>
      <c r="H12" s="156"/>
      <c r="I12" s="165">
        <f>SUM(I13:I15)</f>
        <v>1609746.54</v>
      </c>
      <c r="J12" s="165">
        <f>SUM(J13:J15)</f>
        <v>1569322.5</v>
      </c>
    </row>
    <row r="13" spans="1:12" s="6" customFormat="1" ht="32.25" customHeight="1" x14ac:dyDescent="0.25">
      <c r="A13" s="160">
        <v>379</v>
      </c>
      <c r="B13" s="166" t="s">
        <v>45</v>
      </c>
      <c r="C13" s="162" t="s">
        <v>32</v>
      </c>
      <c r="D13" s="162" t="s">
        <v>43</v>
      </c>
      <c r="E13" s="160">
        <v>12</v>
      </c>
      <c r="F13" s="162">
        <v>0</v>
      </c>
      <c r="G13" s="160" t="s">
        <v>33</v>
      </c>
      <c r="H13" s="160">
        <v>120</v>
      </c>
      <c r="I13" s="163">
        <v>1378943</v>
      </c>
      <c r="J13" s="167">
        <v>1371635.78</v>
      </c>
    </row>
    <row r="14" spans="1:12" s="6" customFormat="1" ht="43.5" customHeight="1" x14ac:dyDescent="0.25">
      <c r="A14" s="160">
        <v>379</v>
      </c>
      <c r="B14" s="166" t="s">
        <v>44</v>
      </c>
      <c r="C14" s="162" t="s">
        <v>32</v>
      </c>
      <c r="D14" s="162" t="s">
        <v>43</v>
      </c>
      <c r="E14" s="160">
        <v>12</v>
      </c>
      <c r="F14" s="162">
        <v>0</v>
      </c>
      <c r="G14" s="160" t="s">
        <v>33</v>
      </c>
      <c r="H14" s="160">
        <v>240</v>
      </c>
      <c r="I14" s="163">
        <v>230803.54</v>
      </c>
      <c r="J14" s="167">
        <v>197686.72</v>
      </c>
    </row>
    <row r="15" spans="1:12" s="6" customFormat="1" ht="24" hidden="1" customHeight="1" x14ac:dyDescent="0.25">
      <c r="A15" s="160">
        <v>379</v>
      </c>
      <c r="B15" s="166" t="s">
        <v>46</v>
      </c>
      <c r="C15" s="162" t="s">
        <v>32</v>
      </c>
      <c r="D15" s="162" t="s">
        <v>43</v>
      </c>
      <c r="E15" s="160">
        <v>12</v>
      </c>
      <c r="F15" s="162">
        <v>0</v>
      </c>
      <c r="G15" s="160" t="s">
        <v>33</v>
      </c>
      <c r="H15" s="160">
        <v>850</v>
      </c>
      <c r="I15" s="163"/>
      <c r="J15" s="167"/>
    </row>
    <row r="16" spans="1:12" s="3" customFormat="1" ht="16.5" hidden="1" customHeight="1" x14ac:dyDescent="0.2">
      <c r="A16" s="152">
        <v>379</v>
      </c>
      <c r="B16" s="168" t="s">
        <v>202</v>
      </c>
      <c r="C16" s="154" t="s">
        <v>32</v>
      </c>
      <c r="D16" s="154" t="s">
        <v>147</v>
      </c>
      <c r="E16" s="152"/>
      <c r="F16" s="154"/>
      <c r="G16" s="152"/>
      <c r="H16" s="152"/>
      <c r="I16" s="155"/>
      <c r="J16" s="164"/>
    </row>
    <row r="17" spans="1:11" s="6" customFormat="1" ht="96.75" customHeight="1" x14ac:dyDescent="0.25">
      <c r="A17" s="156">
        <v>379</v>
      </c>
      <c r="B17" s="169" t="s">
        <v>257</v>
      </c>
      <c r="C17" s="158" t="s">
        <v>32</v>
      </c>
      <c r="D17" s="158" t="s">
        <v>69</v>
      </c>
      <c r="E17" s="156">
        <v>13</v>
      </c>
      <c r="F17" s="158">
        <v>0</v>
      </c>
      <c r="G17" s="156" t="s">
        <v>33</v>
      </c>
      <c r="H17" s="156"/>
      <c r="I17" s="159">
        <f>I18</f>
        <v>3000</v>
      </c>
      <c r="J17" s="159">
        <f>J18</f>
        <v>3000</v>
      </c>
    </row>
    <row r="18" spans="1:11" s="6" customFormat="1" ht="42.75" customHeight="1" x14ac:dyDescent="0.25">
      <c r="A18" s="160">
        <v>379</v>
      </c>
      <c r="B18" s="166" t="s">
        <v>44</v>
      </c>
      <c r="C18" s="162" t="s">
        <v>32</v>
      </c>
      <c r="D18" s="162" t="s">
        <v>69</v>
      </c>
      <c r="E18" s="160">
        <v>13</v>
      </c>
      <c r="F18" s="162">
        <v>0</v>
      </c>
      <c r="G18" s="160" t="s">
        <v>33</v>
      </c>
      <c r="H18" s="160">
        <v>240</v>
      </c>
      <c r="I18" s="163">
        <v>3000</v>
      </c>
      <c r="J18" s="167">
        <v>3000</v>
      </c>
    </row>
    <row r="19" spans="1:11" s="3" customFormat="1" ht="14.25" x14ac:dyDescent="0.2">
      <c r="A19" s="152">
        <v>379</v>
      </c>
      <c r="B19" s="168" t="s">
        <v>47</v>
      </c>
      <c r="C19" s="154" t="s">
        <v>32</v>
      </c>
      <c r="D19" s="154" t="s">
        <v>48</v>
      </c>
      <c r="E19" s="152"/>
      <c r="F19" s="154"/>
      <c r="G19" s="152"/>
      <c r="H19" s="152"/>
      <c r="I19" s="155">
        <f>I20</f>
        <v>5000</v>
      </c>
      <c r="J19" s="164">
        <f>J20</f>
        <v>0</v>
      </c>
    </row>
    <row r="20" spans="1:11" s="6" customFormat="1" ht="25.5" customHeight="1" x14ac:dyDescent="0.25">
      <c r="A20" s="156">
        <v>379</v>
      </c>
      <c r="B20" s="169" t="s">
        <v>41</v>
      </c>
      <c r="C20" s="158" t="s">
        <v>32</v>
      </c>
      <c r="D20" s="158" t="s">
        <v>48</v>
      </c>
      <c r="E20" s="156">
        <v>99</v>
      </c>
      <c r="F20" s="158">
        <v>0</v>
      </c>
      <c r="G20" s="156" t="s">
        <v>33</v>
      </c>
      <c r="H20" s="156"/>
      <c r="I20" s="159">
        <f>I21</f>
        <v>5000</v>
      </c>
      <c r="J20" s="170">
        <f>J21</f>
        <v>0</v>
      </c>
    </row>
    <row r="21" spans="1:11" s="6" customFormat="1" x14ac:dyDescent="0.25">
      <c r="A21" s="160">
        <v>379</v>
      </c>
      <c r="B21" s="171" t="s">
        <v>49</v>
      </c>
      <c r="C21" s="162" t="s">
        <v>32</v>
      </c>
      <c r="D21" s="162" t="s">
        <v>48</v>
      </c>
      <c r="E21" s="160">
        <v>99</v>
      </c>
      <c r="F21" s="162">
        <v>0</v>
      </c>
      <c r="G21" s="160" t="s">
        <v>33</v>
      </c>
      <c r="H21" s="160">
        <v>870</v>
      </c>
      <c r="I21" s="163">
        <v>5000</v>
      </c>
      <c r="J21" s="172">
        <v>0</v>
      </c>
    </row>
    <row r="22" spans="1:11" s="3" customFormat="1" ht="14.25" x14ac:dyDescent="0.2">
      <c r="A22" s="152">
        <v>379</v>
      </c>
      <c r="B22" s="173" t="s">
        <v>50</v>
      </c>
      <c r="C22" s="154" t="s">
        <v>32</v>
      </c>
      <c r="D22" s="154" t="s">
        <v>51</v>
      </c>
      <c r="E22" s="152"/>
      <c r="F22" s="154"/>
      <c r="G22" s="152"/>
      <c r="H22" s="152"/>
      <c r="I22" s="155">
        <f>SUM(I23,I25,I27,I29)</f>
        <v>56812.49</v>
      </c>
      <c r="J22" s="155">
        <f>J23+J25+J27</f>
        <v>54792.5</v>
      </c>
    </row>
    <row r="23" spans="1:11" s="6" customFormat="1" ht="70.5" customHeight="1" x14ac:dyDescent="0.25">
      <c r="A23" s="156">
        <v>379</v>
      </c>
      <c r="B23" s="169" t="s">
        <v>250</v>
      </c>
      <c r="C23" s="158" t="s">
        <v>32</v>
      </c>
      <c r="D23" s="158" t="s">
        <v>51</v>
      </c>
      <c r="E23" s="158" t="s">
        <v>58</v>
      </c>
      <c r="F23" s="158">
        <v>0</v>
      </c>
      <c r="G23" s="156" t="s">
        <v>33</v>
      </c>
      <c r="H23" s="156"/>
      <c r="I23" s="159">
        <f>I24</f>
        <v>16000</v>
      </c>
      <c r="J23" s="159">
        <f>J24</f>
        <v>16000</v>
      </c>
    </row>
    <row r="24" spans="1:11" s="6" customFormat="1" ht="39.75" customHeight="1" x14ac:dyDescent="0.25">
      <c r="A24" s="160">
        <v>379</v>
      </c>
      <c r="B24" s="166" t="s">
        <v>44</v>
      </c>
      <c r="C24" s="162" t="s">
        <v>32</v>
      </c>
      <c r="D24" s="162" t="s">
        <v>51</v>
      </c>
      <c r="E24" s="162" t="s">
        <v>58</v>
      </c>
      <c r="F24" s="162">
        <v>0</v>
      </c>
      <c r="G24" s="160" t="s">
        <v>33</v>
      </c>
      <c r="H24" s="160">
        <v>240</v>
      </c>
      <c r="I24" s="174">
        <v>16000</v>
      </c>
      <c r="J24" s="167">
        <v>16000</v>
      </c>
      <c r="K24" s="6" t="s">
        <v>201</v>
      </c>
    </row>
    <row r="25" spans="1:11" s="6" customFormat="1" ht="88.5" customHeight="1" x14ac:dyDescent="0.25">
      <c r="A25" s="156">
        <v>379</v>
      </c>
      <c r="B25" s="157" t="s">
        <v>215</v>
      </c>
      <c r="C25" s="158" t="s">
        <v>32</v>
      </c>
      <c r="D25" s="158" t="s">
        <v>51</v>
      </c>
      <c r="E25" s="158" t="s">
        <v>52</v>
      </c>
      <c r="F25" s="158">
        <v>0</v>
      </c>
      <c r="G25" s="156" t="s">
        <v>33</v>
      </c>
      <c r="H25" s="156"/>
      <c r="I25" s="159">
        <f>I26</f>
        <v>26712.5</v>
      </c>
      <c r="J25" s="159">
        <f>J26</f>
        <v>26712.5</v>
      </c>
    </row>
    <row r="26" spans="1:11" s="6" customFormat="1" ht="39" customHeight="1" x14ac:dyDescent="0.25">
      <c r="A26" s="160">
        <v>379</v>
      </c>
      <c r="B26" s="166" t="s">
        <v>44</v>
      </c>
      <c r="C26" s="162" t="s">
        <v>32</v>
      </c>
      <c r="D26" s="162" t="s">
        <v>51</v>
      </c>
      <c r="E26" s="162" t="s">
        <v>174</v>
      </c>
      <c r="F26" s="162">
        <v>0</v>
      </c>
      <c r="G26" s="160" t="s">
        <v>33</v>
      </c>
      <c r="H26" s="160">
        <v>240</v>
      </c>
      <c r="I26" s="174">
        <v>26712.5</v>
      </c>
      <c r="J26" s="167">
        <v>26712.5</v>
      </c>
    </row>
    <row r="27" spans="1:11" s="6" customFormat="1" ht="82.5" customHeight="1" x14ac:dyDescent="0.25">
      <c r="A27" s="156">
        <v>379</v>
      </c>
      <c r="B27" s="169" t="s">
        <v>251</v>
      </c>
      <c r="C27" s="158" t="s">
        <v>32</v>
      </c>
      <c r="D27" s="158" t="s">
        <v>51</v>
      </c>
      <c r="E27" s="158" t="s">
        <v>69</v>
      </c>
      <c r="F27" s="158">
        <v>0</v>
      </c>
      <c r="G27" s="156" t="s">
        <v>33</v>
      </c>
      <c r="H27" s="156"/>
      <c r="I27" s="159">
        <f>I28</f>
        <v>14099.99</v>
      </c>
      <c r="J27" s="159">
        <f>J28</f>
        <v>12080</v>
      </c>
    </row>
    <row r="28" spans="1:11" s="6" customFormat="1" ht="60.75" customHeight="1" x14ac:dyDescent="0.25">
      <c r="A28" s="160">
        <v>379</v>
      </c>
      <c r="B28" s="166" t="s">
        <v>44</v>
      </c>
      <c r="C28" s="162" t="s">
        <v>32</v>
      </c>
      <c r="D28" s="162" t="s">
        <v>51</v>
      </c>
      <c r="E28" s="162" t="s">
        <v>69</v>
      </c>
      <c r="F28" s="162">
        <v>0</v>
      </c>
      <c r="G28" s="160" t="s">
        <v>33</v>
      </c>
      <c r="H28" s="160">
        <v>240</v>
      </c>
      <c r="I28" s="174">
        <v>14099.99</v>
      </c>
      <c r="J28" s="167">
        <v>12080</v>
      </c>
    </row>
    <row r="29" spans="1:11" s="23" customFormat="1" ht="54.75" hidden="1" customHeight="1" x14ac:dyDescent="0.25">
      <c r="A29" s="175">
        <v>379</v>
      </c>
      <c r="B29" s="157" t="s">
        <v>215</v>
      </c>
      <c r="C29" s="176" t="s">
        <v>32</v>
      </c>
      <c r="D29" s="176" t="s">
        <v>51</v>
      </c>
      <c r="E29" s="176" t="s">
        <v>174</v>
      </c>
      <c r="F29" s="176">
        <v>0</v>
      </c>
      <c r="G29" s="176" t="s">
        <v>33</v>
      </c>
      <c r="H29" s="175"/>
      <c r="I29" s="165">
        <f>I30</f>
        <v>0</v>
      </c>
      <c r="J29" s="165">
        <f>J30</f>
        <v>0</v>
      </c>
    </row>
    <row r="30" spans="1:11" s="6" customFormat="1" ht="39" hidden="1" customHeight="1" x14ac:dyDescent="0.25">
      <c r="A30" s="160">
        <v>379</v>
      </c>
      <c r="B30" s="166" t="s">
        <v>44</v>
      </c>
      <c r="C30" s="162" t="s">
        <v>32</v>
      </c>
      <c r="D30" s="162" t="s">
        <v>51</v>
      </c>
      <c r="E30" s="162" t="s">
        <v>174</v>
      </c>
      <c r="F30" s="162">
        <v>0</v>
      </c>
      <c r="G30" s="177" t="s">
        <v>33</v>
      </c>
      <c r="H30" s="160">
        <v>240</v>
      </c>
      <c r="I30" s="174"/>
      <c r="J30" s="167"/>
    </row>
    <row r="31" spans="1:11" s="6" customFormat="1" ht="36" customHeight="1" x14ac:dyDescent="0.25">
      <c r="A31" s="152">
        <v>379</v>
      </c>
      <c r="B31" s="173" t="s">
        <v>82</v>
      </c>
      <c r="C31" s="154" t="s">
        <v>31</v>
      </c>
      <c r="D31" s="154" t="s">
        <v>55</v>
      </c>
      <c r="E31" s="154"/>
      <c r="F31" s="154"/>
      <c r="G31" s="154"/>
      <c r="H31" s="152"/>
      <c r="I31" s="164">
        <f>I32</f>
        <v>100690</v>
      </c>
      <c r="J31" s="164">
        <f>J32</f>
        <v>100690</v>
      </c>
    </row>
    <row r="32" spans="1:11" s="6" customFormat="1" ht="81" customHeight="1" x14ac:dyDescent="0.25">
      <c r="A32" s="156">
        <v>379</v>
      </c>
      <c r="B32" s="157" t="s">
        <v>215</v>
      </c>
      <c r="C32" s="158" t="s">
        <v>31</v>
      </c>
      <c r="D32" s="158" t="s">
        <v>55</v>
      </c>
      <c r="E32" s="158" t="s">
        <v>53</v>
      </c>
      <c r="F32" s="158">
        <v>0</v>
      </c>
      <c r="G32" s="158" t="s">
        <v>33</v>
      </c>
      <c r="H32" s="156"/>
      <c r="I32" s="165">
        <f>I33+I34</f>
        <v>100690</v>
      </c>
      <c r="J32" s="165">
        <f>J33+J34</f>
        <v>100690</v>
      </c>
    </row>
    <row r="33" spans="1:10" s="6" customFormat="1" ht="27" customHeight="1" x14ac:dyDescent="0.25">
      <c r="A33" s="178">
        <v>379</v>
      </c>
      <c r="B33" s="179" t="s">
        <v>45</v>
      </c>
      <c r="C33" s="180" t="s">
        <v>31</v>
      </c>
      <c r="D33" s="180" t="s">
        <v>55</v>
      </c>
      <c r="E33" s="180" t="s">
        <v>174</v>
      </c>
      <c r="F33" s="180">
        <v>0</v>
      </c>
      <c r="G33" s="180" t="s">
        <v>33</v>
      </c>
      <c r="H33" s="178">
        <v>120</v>
      </c>
      <c r="I33" s="167">
        <v>97796.54</v>
      </c>
      <c r="J33" s="167">
        <v>97796.54</v>
      </c>
    </row>
    <row r="34" spans="1:10" s="6" customFormat="1" ht="39.75" customHeight="1" x14ac:dyDescent="0.25">
      <c r="A34" s="178">
        <v>379</v>
      </c>
      <c r="B34" s="166" t="s">
        <v>44</v>
      </c>
      <c r="C34" s="180" t="s">
        <v>31</v>
      </c>
      <c r="D34" s="180" t="s">
        <v>55</v>
      </c>
      <c r="E34" s="180" t="s">
        <v>174</v>
      </c>
      <c r="F34" s="180">
        <v>0</v>
      </c>
      <c r="G34" s="180" t="s">
        <v>33</v>
      </c>
      <c r="H34" s="178">
        <v>240</v>
      </c>
      <c r="I34" s="167">
        <v>2893.46</v>
      </c>
      <c r="J34" s="167">
        <v>2893.46</v>
      </c>
    </row>
    <row r="35" spans="1:10" s="3" customFormat="1" ht="39.75" customHeight="1" x14ac:dyDescent="0.2">
      <c r="A35" s="152">
        <v>379</v>
      </c>
      <c r="B35" s="173" t="s">
        <v>54</v>
      </c>
      <c r="C35" s="154" t="s">
        <v>55</v>
      </c>
      <c r="D35" s="154" t="s">
        <v>65</v>
      </c>
      <c r="E35" s="154"/>
      <c r="F35" s="154"/>
      <c r="G35" s="152"/>
      <c r="H35" s="152"/>
      <c r="I35" s="155">
        <f>I36</f>
        <v>102884</v>
      </c>
      <c r="J35" s="164">
        <f>J36</f>
        <v>102884</v>
      </c>
    </row>
    <row r="36" spans="1:10" s="6" customFormat="1" ht="75.75" customHeight="1" x14ac:dyDescent="0.25">
      <c r="A36" s="156">
        <v>379</v>
      </c>
      <c r="B36" s="169" t="s">
        <v>216</v>
      </c>
      <c r="C36" s="158" t="s">
        <v>55</v>
      </c>
      <c r="D36" s="158" t="s">
        <v>65</v>
      </c>
      <c r="E36" s="158" t="s">
        <v>57</v>
      </c>
      <c r="F36" s="158">
        <v>0</v>
      </c>
      <c r="G36" s="158" t="s">
        <v>33</v>
      </c>
      <c r="H36" s="156"/>
      <c r="I36" s="159">
        <f>I37+I38</f>
        <v>102884</v>
      </c>
      <c r="J36" s="165">
        <f>J37+J38</f>
        <v>102884</v>
      </c>
    </row>
    <row r="37" spans="1:10" s="6" customFormat="1" ht="30" customHeight="1" x14ac:dyDescent="0.25">
      <c r="A37" s="160">
        <v>379</v>
      </c>
      <c r="B37" s="166" t="s">
        <v>44</v>
      </c>
      <c r="C37" s="162" t="s">
        <v>55</v>
      </c>
      <c r="D37" s="162" t="s">
        <v>65</v>
      </c>
      <c r="E37" s="162" t="s">
        <v>57</v>
      </c>
      <c r="F37" s="162">
        <v>0</v>
      </c>
      <c r="G37" s="177" t="s">
        <v>33</v>
      </c>
      <c r="H37" s="160">
        <v>240</v>
      </c>
      <c r="I37" s="163">
        <v>28100</v>
      </c>
      <c r="J37" s="167">
        <v>28100</v>
      </c>
    </row>
    <row r="38" spans="1:10" s="6" customFormat="1" ht="44.25" customHeight="1" x14ac:dyDescent="0.25">
      <c r="A38" s="160">
        <v>379</v>
      </c>
      <c r="B38" s="166" t="s">
        <v>46</v>
      </c>
      <c r="C38" s="162" t="s">
        <v>55</v>
      </c>
      <c r="D38" s="162" t="s">
        <v>65</v>
      </c>
      <c r="E38" s="162" t="s">
        <v>57</v>
      </c>
      <c r="F38" s="162">
        <v>0</v>
      </c>
      <c r="G38" s="177" t="s">
        <v>33</v>
      </c>
      <c r="H38" s="160">
        <v>850</v>
      </c>
      <c r="I38" s="163">
        <v>74784</v>
      </c>
      <c r="J38" s="167">
        <v>74784</v>
      </c>
    </row>
    <row r="39" spans="1:10" s="3" customFormat="1" ht="0.75" hidden="1" customHeight="1" x14ac:dyDescent="0.2">
      <c r="A39" s="152">
        <v>379</v>
      </c>
      <c r="B39" s="186" t="s">
        <v>218</v>
      </c>
      <c r="C39" s="154" t="s">
        <v>55</v>
      </c>
      <c r="D39" s="154" t="s">
        <v>69</v>
      </c>
      <c r="E39" s="154"/>
      <c r="F39" s="154"/>
      <c r="G39" s="152"/>
      <c r="H39" s="152"/>
      <c r="I39" s="155">
        <f>I40</f>
        <v>0</v>
      </c>
      <c r="J39" s="164">
        <f>J40</f>
        <v>0</v>
      </c>
    </row>
    <row r="40" spans="1:10" s="6" customFormat="1" ht="29.25" hidden="1" customHeight="1" x14ac:dyDescent="0.25">
      <c r="A40" s="156">
        <v>379</v>
      </c>
      <c r="B40" s="157" t="s">
        <v>217</v>
      </c>
      <c r="C40" s="158" t="s">
        <v>55</v>
      </c>
      <c r="D40" s="158" t="s">
        <v>69</v>
      </c>
      <c r="E40" s="158" t="s">
        <v>219</v>
      </c>
      <c r="F40" s="158">
        <v>0</v>
      </c>
      <c r="G40" s="158" t="s">
        <v>33</v>
      </c>
      <c r="H40" s="156"/>
      <c r="I40" s="159">
        <f>I41</f>
        <v>0</v>
      </c>
      <c r="J40" s="165">
        <v>0</v>
      </c>
    </row>
    <row r="41" spans="1:10" s="6" customFormat="1" ht="36.75" hidden="1" customHeight="1" x14ac:dyDescent="0.25">
      <c r="A41" s="160">
        <v>379</v>
      </c>
      <c r="B41" s="166" t="s">
        <v>44</v>
      </c>
      <c r="C41" s="162" t="s">
        <v>55</v>
      </c>
      <c r="D41" s="162" t="s">
        <v>69</v>
      </c>
      <c r="E41" s="162" t="s">
        <v>219</v>
      </c>
      <c r="F41" s="162">
        <v>0</v>
      </c>
      <c r="G41" s="177" t="s">
        <v>33</v>
      </c>
      <c r="H41" s="160">
        <v>240</v>
      </c>
      <c r="I41" s="163"/>
      <c r="J41" s="167">
        <v>0</v>
      </c>
    </row>
    <row r="42" spans="1:10" s="3" customFormat="1" ht="49.5" customHeight="1" x14ac:dyDescent="0.2">
      <c r="A42" s="152">
        <v>379</v>
      </c>
      <c r="B42" s="173" t="s">
        <v>59</v>
      </c>
      <c r="C42" s="154" t="s">
        <v>43</v>
      </c>
      <c r="D42" s="154" t="s">
        <v>56</v>
      </c>
      <c r="E42" s="154"/>
      <c r="F42" s="154"/>
      <c r="G42" s="152"/>
      <c r="H42" s="152"/>
      <c r="I42" s="155">
        <f>I43</f>
        <v>1315483</v>
      </c>
      <c r="J42" s="155">
        <f>J43</f>
        <v>595200</v>
      </c>
    </row>
    <row r="43" spans="1:10" s="6" customFormat="1" ht="75" customHeight="1" x14ac:dyDescent="0.25">
      <c r="A43" s="156">
        <v>379</v>
      </c>
      <c r="B43" s="169" t="s">
        <v>252</v>
      </c>
      <c r="C43" s="158" t="s">
        <v>43</v>
      </c>
      <c r="D43" s="158" t="s">
        <v>56</v>
      </c>
      <c r="E43" s="158" t="s">
        <v>31</v>
      </c>
      <c r="F43" s="158">
        <v>0</v>
      </c>
      <c r="G43" s="158" t="s">
        <v>33</v>
      </c>
      <c r="H43" s="156"/>
      <c r="I43" s="159">
        <f>I45</f>
        <v>1315483</v>
      </c>
      <c r="J43" s="159">
        <f>J45</f>
        <v>595200</v>
      </c>
    </row>
    <row r="44" spans="1:10" s="6" customFormat="1" ht="36" hidden="1" customHeight="1" x14ac:dyDescent="0.25">
      <c r="A44" s="160">
        <v>379</v>
      </c>
      <c r="B44" s="166" t="s">
        <v>44</v>
      </c>
      <c r="C44" s="162" t="s">
        <v>43</v>
      </c>
      <c r="D44" s="162" t="s">
        <v>56</v>
      </c>
      <c r="E44" s="162" t="s">
        <v>31</v>
      </c>
      <c r="F44" s="162">
        <v>0</v>
      </c>
      <c r="G44" s="177" t="s">
        <v>33</v>
      </c>
      <c r="H44" s="160">
        <v>240</v>
      </c>
      <c r="I44" s="181">
        <v>1315483</v>
      </c>
      <c r="J44" s="167"/>
    </row>
    <row r="45" spans="1:10" s="6" customFormat="1" ht="37.5" customHeight="1" x14ac:dyDescent="0.25">
      <c r="A45" s="160">
        <v>379</v>
      </c>
      <c r="B45" s="166" t="s">
        <v>70</v>
      </c>
      <c r="C45" s="162" t="s">
        <v>43</v>
      </c>
      <c r="D45" s="162" t="s">
        <v>56</v>
      </c>
      <c r="E45" s="162" t="s">
        <v>31</v>
      </c>
      <c r="F45" s="162">
        <v>0</v>
      </c>
      <c r="G45" s="177" t="s">
        <v>33</v>
      </c>
      <c r="H45" s="160">
        <v>540</v>
      </c>
      <c r="I45" s="181">
        <v>1315483</v>
      </c>
      <c r="J45" s="167">
        <v>595200</v>
      </c>
    </row>
    <row r="46" spans="1:10" s="3" customFormat="1" ht="33" customHeight="1" x14ac:dyDescent="0.2">
      <c r="A46" s="152">
        <v>379</v>
      </c>
      <c r="B46" s="173" t="s">
        <v>175</v>
      </c>
      <c r="C46" s="154" t="s">
        <v>43</v>
      </c>
      <c r="D46" s="154" t="s">
        <v>174</v>
      </c>
      <c r="E46" s="154"/>
      <c r="F46" s="154"/>
      <c r="G46" s="152"/>
      <c r="H46" s="152"/>
      <c r="I46" s="155">
        <f>I47</f>
        <v>0</v>
      </c>
      <c r="J46" s="155">
        <f>J47</f>
        <v>0</v>
      </c>
    </row>
    <row r="47" spans="1:10" s="6" customFormat="1" ht="36" customHeight="1" x14ac:dyDescent="0.25">
      <c r="A47" s="156">
        <v>379</v>
      </c>
      <c r="B47" s="169" t="s">
        <v>205</v>
      </c>
      <c r="C47" s="158" t="s">
        <v>43</v>
      </c>
      <c r="D47" s="158" t="s">
        <v>174</v>
      </c>
      <c r="E47" s="158" t="s">
        <v>69</v>
      </c>
      <c r="F47" s="158">
        <v>0</v>
      </c>
      <c r="G47" s="158" t="s">
        <v>33</v>
      </c>
      <c r="H47" s="156"/>
      <c r="I47" s="159">
        <f>I48</f>
        <v>0</v>
      </c>
      <c r="J47" s="165">
        <f>J48</f>
        <v>0</v>
      </c>
    </row>
    <row r="48" spans="1:10" s="6" customFormat="1" ht="48.75" customHeight="1" x14ac:dyDescent="0.25">
      <c r="A48" s="160">
        <v>379</v>
      </c>
      <c r="B48" s="166" t="s">
        <v>44</v>
      </c>
      <c r="C48" s="162" t="s">
        <v>43</v>
      </c>
      <c r="D48" s="162" t="s">
        <v>174</v>
      </c>
      <c r="E48" s="162" t="s">
        <v>69</v>
      </c>
      <c r="F48" s="162">
        <v>0</v>
      </c>
      <c r="G48" s="177" t="s">
        <v>33</v>
      </c>
      <c r="H48" s="160">
        <v>240</v>
      </c>
      <c r="I48" s="163"/>
      <c r="J48" s="167"/>
    </row>
    <row r="49" spans="1:12" s="3" customFormat="1" ht="18" customHeight="1" x14ac:dyDescent="0.2">
      <c r="A49" s="152">
        <v>379</v>
      </c>
      <c r="B49" s="182" t="s">
        <v>61</v>
      </c>
      <c r="C49" s="154" t="s">
        <v>58</v>
      </c>
      <c r="D49" s="154" t="s">
        <v>31</v>
      </c>
      <c r="E49" s="154"/>
      <c r="F49" s="154"/>
      <c r="G49" s="152"/>
      <c r="H49" s="152"/>
      <c r="I49" s="155">
        <f>I50+I52</f>
        <v>172226.36</v>
      </c>
      <c r="J49" s="155">
        <f>J50+J52</f>
        <v>172226.36</v>
      </c>
    </row>
    <row r="50" spans="1:12" s="6" customFormat="1" ht="63" customHeight="1" x14ac:dyDescent="0.25">
      <c r="A50" s="156">
        <v>379</v>
      </c>
      <c r="B50" s="169" t="s">
        <v>253</v>
      </c>
      <c r="C50" s="158" t="s">
        <v>58</v>
      </c>
      <c r="D50" s="158" t="s">
        <v>31</v>
      </c>
      <c r="E50" s="158" t="s">
        <v>52</v>
      </c>
      <c r="F50" s="158">
        <v>0</v>
      </c>
      <c r="G50" s="158" t="s">
        <v>33</v>
      </c>
      <c r="H50" s="156"/>
      <c r="I50" s="159">
        <f>I51</f>
        <v>28000</v>
      </c>
      <c r="J50" s="159">
        <f>J51</f>
        <v>28000</v>
      </c>
    </row>
    <row r="51" spans="1:12" s="6" customFormat="1" ht="63" customHeight="1" x14ac:dyDescent="0.25">
      <c r="A51" s="160">
        <v>379</v>
      </c>
      <c r="B51" s="166" t="s">
        <v>44</v>
      </c>
      <c r="C51" s="162" t="s">
        <v>58</v>
      </c>
      <c r="D51" s="162" t="s">
        <v>31</v>
      </c>
      <c r="E51" s="162" t="s">
        <v>52</v>
      </c>
      <c r="F51" s="162">
        <v>0</v>
      </c>
      <c r="G51" s="177" t="s">
        <v>33</v>
      </c>
      <c r="H51" s="160">
        <v>240</v>
      </c>
      <c r="I51" s="163">
        <v>28000</v>
      </c>
      <c r="J51" s="167">
        <v>28000</v>
      </c>
    </row>
    <row r="52" spans="1:12" s="6" customFormat="1" ht="63" customHeight="1" x14ac:dyDescent="0.25">
      <c r="A52" s="156">
        <v>379</v>
      </c>
      <c r="B52" s="169" t="s">
        <v>254</v>
      </c>
      <c r="C52" s="158" t="s">
        <v>58</v>
      </c>
      <c r="D52" s="158" t="s">
        <v>31</v>
      </c>
      <c r="E52" s="158" t="s">
        <v>65</v>
      </c>
      <c r="F52" s="158">
        <v>0</v>
      </c>
      <c r="G52" s="158" t="s">
        <v>33</v>
      </c>
      <c r="H52" s="156"/>
      <c r="I52" s="159">
        <f>I53</f>
        <v>144226.35999999999</v>
      </c>
      <c r="J52" s="159">
        <f>J53</f>
        <v>144226.35999999999</v>
      </c>
    </row>
    <row r="53" spans="1:12" s="6" customFormat="1" ht="40.5" customHeight="1" x14ac:dyDescent="0.25">
      <c r="A53" s="160">
        <v>379</v>
      </c>
      <c r="B53" s="166" t="s">
        <v>44</v>
      </c>
      <c r="C53" s="162" t="s">
        <v>58</v>
      </c>
      <c r="D53" s="162" t="s">
        <v>31</v>
      </c>
      <c r="E53" s="162" t="s">
        <v>65</v>
      </c>
      <c r="F53" s="162">
        <v>0</v>
      </c>
      <c r="G53" s="177" t="s">
        <v>33</v>
      </c>
      <c r="H53" s="160">
        <v>240</v>
      </c>
      <c r="I53" s="163">
        <v>144226.35999999999</v>
      </c>
      <c r="J53" s="167">
        <v>144226.35999999999</v>
      </c>
    </row>
    <row r="54" spans="1:12" s="3" customFormat="1" ht="18" customHeight="1" x14ac:dyDescent="0.2">
      <c r="A54" s="152">
        <v>379</v>
      </c>
      <c r="B54" s="173" t="s">
        <v>62</v>
      </c>
      <c r="C54" s="154" t="s">
        <v>58</v>
      </c>
      <c r="D54" s="154" t="s">
        <v>55</v>
      </c>
      <c r="E54" s="154"/>
      <c r="F54" s="154"/>
      <c r="G54" s="152"/>
      <c r="H54" s="152"/>
      <c r="I54" s="183">
        <f>I55</f>
        <v>1478874.53</v>
      </c>
      <c r="J54" s="183">
        <f>J55</f>
        <v>1388521.31</v>
      </c>
      <c r="L54" s="24"/>
    </row>
    <row r="55" spans="1:12" s="6" customFormat="1" ht="63.75" x14ac:dyDescent="0.25">
      <c r="A55" s="156">
        <v>379</v>
      </c>
      <c r="B55" s="184" t="s">
        <v>255</v>
      </c>
      <c r="C55" s="158" t="s">
        <v>58</v>
      </c>
      <c r="D55" s="158" t="s">
        <v>55</v>
      </c>
      <c r="E55" s="158" t="s">
        <v>32</v>
      </c>
      <c r="F55" s="158">
        <v>0</v>
      </c>
      <c r="G55" s="158" t="s">
        <v>33</v>
      </c>
      <c r="H55" s="156"/>
      <c r="I55" s="159">
        <f>I57+I56</f>
        <v>1478874.53</v>
      </c>
      <c r="J55" s="159">
        <f>J57+J56</f>
        <v>1388521.31</v>
      </c>
    </row>
    <row r="56" spans="1:12" s="6" customFormat="1" ht="38.25" x14ac:dyDescent="0.25">
      <c r="A56" s="160">
        <v>379</v>
      </c>
      <c r="B56" s="166" t="s">
        <v>44</v>
      </c>
      <c r="C56" s="162" t="s">
        <v>58</v>
      </c>
      <c r="D56" s="162" t="s">
        <v>55</v>
      </c>
      <c r="E56" s="162" t="s">
        <v>32</v>
      </c>
      <c r="F56" s="162">
        <v>0</v>
      </c>
      <c r="G56" s="177" t="s">
        <v>33</v>
      </c>
      <c r="H56" s="160">
        <v>240</v>
      </c>
      <c r="I56" s="163">
        <v>1478715.58</v>
      </c>
      <c r="J56" s="167">
        <v>1388362.36</v>
      </c>
    </row>
    <row r="57" spans="1:12" s="6" customFormat="1" ht="38.25" customHeight="1" x14ac:dyDescent="0.25">
      <c r="A57" s="160">
        <v>379</v>
      </c>
      <c r="B57" s="166" t="s">
        <v>46</v>
      </c>
      <c r="C57" s="162" t="s">
        <v>58</v>
      </c>
      <c r="D57" s="162" t="s">
        <v>55</v>
      </c>
      <c r="E57" s="162" t="s">
        <v>32</v>
      </c>
      <c r="F57" s="162">
        <v>0</v>
      </c>
      <c r="G57" s="177" t="s">
        <v>33</v>
      </c>
      <c r="H57" s="160">
        <v>240</v>
      </c>
      <c r="I57" s="163">
        <v>158.94999999999999</v>
      </c>
      <c r="J57" s="167">
        <v>158.94999999999999</v>
      </c>
    </row>
    <row r="58" spans="1:12" s="6" customFormat="1" ht="25.5" x14ac:dyDescent="0.25">
      <c r="A58" s="152">
        <v>379</v>
      </c>
      <c r="B58" s="173" t="s">
        <v>63</v>
      </c>
      <c r="C58" s="154" t="s">
        <v>57</v>
      </c>
      <c r="D58" s="154" t="s">
        <v>58</v>
      </c>
      <c r="E58" s="154"/>
      <c r="F58" s="154"/>
      <c r="G58" s="152"/>
      <c r="H58" s="152"/>
      <c r="I58" s="155">
        <f>I59</f>
        <v>35000</v>
      </c>
      <c r="J58" s="155">
        <f>J59</f>
        <v>25000</v>
      </c>
    </row>
    <row r="59" spans="1:12" s="6" customFormat="1" ht="89.25" customHeight="1" x14ac:dyDescent="0.25">
      <c r="A59" s="156">
        <v>379</v>
      </c>
      <c r="B59" s="169" t="s">
        <v>251</v>
      </c>
      <c r="C59" s="158" t="s">
        <v>57</v>
      </c>
      <c r="D59" s="158" t="s">
        <v>58</v>
      </c>
      <c r="E59" s="158" t="s">
        <v>69</v>
      </c>
      <c r="F59" s="158">
        <v>0</v>
      </c>
      <c r="G59" s="158" t="s">
        <v>33</v>
      </c>
      <c r="H59" s="156"/>
      <c r="I59" s="159">
        <f>I60</f>
        <v>35000</v>
      </c>
      <c r="J59" s="159">
        <f>J60</f>
        <v>25000</v>
      </c>
    </row>
    <row r="60" spans="1:12" s="6" customFormat="1" ht="39.75" customHeight="1" x14ac:dyDescent="0.25">
      <c r="A60" s="160">
        <v>379</v>
      </c>
      <c r="B60" s="166" t="s">
        <v>44</v>
      </c>
      <c r="C60" s="162" t="s">
        <v>57</v>
      </c>
      <c r="D60" s="162" t="s">
        <v>58</v>
      </c>
      <c r="E60" s="162" t="s">
        <v>69</v>
      </c>
      <c r="F60" s="162">
        <v>0</v>
      </c>
      <c r="G60" s="177" t="s">
        <v>33</v>
      </c>
      <c r="H60" s="160">
        <v>240</v>
      </c>
      <c r="I60" s="163">
        <v>35000</v>
      </c>
      <c r="J60" s="167">
        <v>25000</v>
      </c>
    </row>
    <row r="61" spans="1:12" s="6" customFormat="1" ht="22.5" customHeight="1" x14ac:dyDescent="0.25">
      <c r="A61" s="152">
        <v>379</v>
      </c>
      <c r="B61" s="173" t="s">
        <v>64</v>
      </c>
      <c r="C61" s="154" t="s">
        <v>65</v>
      </c>
      <c r="D61" s="154" t="s">
        <v>32</v>
      </c>
      <c r="E61" s="154"/>
      <c r="F61" s="154"/>
      <c r="G61" s="152"/>
      <c r="H61" s="152"/>
      <c r="I61" s="155">
        <f>I62</f>
        <v>19632.11</v>
      </c>
      <c r="J61" s="164">
        <f>J62</f>
        <v>19632.11</v>
      </c>
    </row>
    <row r="62" spans="1:12" s="6" customFormat="1" ht="18.75" customHeight="1" x14ac:dyDescent="0.25">
      <c r="A62" s="156">
        <v>379</v>
      </c>
      <c r="B62" s="169" t="s">
        <v>66</v>
      </c>
      <c r="C62" s="158" t="s">
        <v>65</v>
      </c>
      <c r="D62" s="158" t="s">
        <v>32</v>
      </c>
      <c r="E62" s="158" t="s">
        <v>53</v>
      </c>
      <c r="F62" s="158">
        <v>0</v>
      </c>
      <c r="G62" s="158" t="s">
        <v>33</v>
      </c>
      <c r="H62" s="156"/>
      <c r="I62" s="159">
        <f>I63</f>
        <v>19632.11</v>
      </c>
      <c r="J62" s="165">
        <f>J63</f>
        <v>19632.11</v>
      </c>
    </row>
    <row r="63" spans="1:12" s="6" customFormat="1" ht="25.5" customHeight="1" x14ac:dyDescent="0.25">
      <c r="A63" s="160">
        <v>379</v>
      </c>
      <c r="B63" s="166" t="s">
        <v>67</v>
      </c>
      <c r="C63" s="162" t="s">
        <v>65</v>
      </c>
      <c r="D63" s="162" t="s">
        <v>32</v>
      </c>
      <c r="E63" s="162" t="s">
        <v>53</v>
      </c>
      <c r="F63" s="162">
        <v>0</v>
      </c>
      <c r="G63" s="177" t="s">
        <v>33</v>
      </c>
      <c r="H63" s="160">
        <v>310</v>
      </c>
      <c r="I63" s="163">
        <v>19632.11</v>
      </c>
      <c r="J63" s="167">
        <v>19632.11</v>
      </c>
    </row>
    <row r="64" spans="1:12" s="3" customFormat="1" ht="27.75" customHeight="1" x14ac:dyDescent="0.2">
      <c r="A64" s="152">
        <v>379</v>
      </c>
      <c r="B64" s="173" t="s">
        <v>185</v>
      </c>
      <c r="C64" s="154" t="s">
        <v>48</v>
      </c>
      <c r="D64" s="154" t="s">
        <v>32</v>
      </c>
      <c r="E64" s="154"/>
      <c r="F64" s="154"/>
      <c r="G64" s="152"/>
      <c r="H64" s="152"/>
      <c r="I64" s="155">
        <f>I65</f>
        <v>52000</v>
      </c>
      <c r="J64" s="155">
        <f>J65</f>
        <v>51689.4</v>
      </c>
    </row>
    <row r="65" spans="1:10" s="6" customFormat="1" ht="68.25" customHeight="1" x14ac:dyDescent="0.25">
      <c r="A65" s="156">
        <v>379</v>
      </c>
      <c r="B65" s="169" t="s">
        <v>256</v>
      </c>
      <c r="C65" s="158" t="s">
        <v>48</v>
      </c>
      <c r="D65" s="158" t="s">
        <v>32</v>
      </c>
      <c r="E65" s="158" t="s">
        <v>56</v>
      </c>
      <c r="F65" s="158">
        <v>0</v>
      </c>
      <c r="G65" s="158" t="s">
        <v>33</v>
      </c>
      <c r="H65" s="156"/>
      <c r="I65" s="159">
        <f>I66</f>
        <v>52000</v>
      </c>
      <c r="J65" s="159">
        <f>J66</f>
        <v>51689.4</v>
      </c>
    </row>
    <row r="66" spans="1:10" s="6" customFormat="1" ht="38.25" x14ac:dyDescent="0.25">
      <c r="A66" s="160">
        <v>379</v>
      </c>
      <c r="B66" s="166" t="s">
        <v>44</v>
      </c>
      <c r="C66" s="162" t="s">
        <v>48</v>
      </c>
      <c r="D66" s="162" t="s">
        <v>32</v>
      </c>
      <c r="E66" s="162" t="s">
        <v>56</v>
      </c>
      <c r="F66" s="162">
        <v>0</v>
      </c>
      <c r="G66" s="177" t="s">
        <v>33</v>
      </c>
      <c r="H66" s="160">
        <v>240</v>
      </c>
      <c r="I66" s="163">
        <v>52000</v>
      </c>
      <c r="J66" s="167">
        <v>51689.4</v>
      </c>
    </row>
    <row r="67" spans="1:10" s="3" customFormat="1" ht="56.25" customHeight="1" x14ac:dyDescent="0.2">
      <c r="A67" s="152">
        <v>379</v>
      </c>
      <c r="B67" s="173" t="s">
        <v>68</v>
      </c>
      <c r="C67" s="154" t="s">
        <v>69</v>
      </c>
      <c r="D67" s="154" t="s">
        <v>55</v>
      </c>
      <c r="E67" s="154"/>
      <c r="F67" s="154"/>
      <c r="G67" s="152"/>
      <c r="H67" s="152"/>
      <c r="I67" s="155">
        <f>SUM(I68,I70,I72,I74,I76,I78)</f>
        <v>2526883.52</v>
      </c>
      <c r="J67" s="155">
        <f>J68+J72+J74+J76+J78</f>
        <v>2052053.8</v>
      </c>
    </row>
    <row r="68" spans="1:10" s="6" customFormat="1" ht="0.75" hidden="1" customHeight="1" x14ac:dyDescent="0.25">
      <c r="A68" s="156">
        <v>379</v>
      </c>
      <c r="B68" s="184" t="s">
        <v>255</v>
      </c>
      <c r="C68" s="158" t="s">
        <v>69</v>
      </c>
      <c r="D68" s="158" t="s">
        <v>55</v>
      </c>
      <c r="E68" s="158" t="s">
        <v>32</v>
      </c>
      <c r="F68" s="158">
        <v>0</v>
      </c>
      <c r="G68" s="158" t="s">
        <v>33</v>
      </c>
      <c r="H68" s="156"/>
      <c r="I68" s="159">
        <f>I69</f>
        <v>0</v>
      </c>
      <c r="J68" s="159">
        <f>J69</f>
        <v>0</v>
      </c>
    </row>
    <row r="69" spans="1:10" s="6" customFormat="1" ht="17.25" hidden="1" customHeight="1" x14ac:dyDescent="0.25">
      <c r="A69" s="160">
        <v>379</v>
      </c>
      <c r="B69" s="166" t="s">
        <v>70</v>
      </c>
      <c r="C69" s="162" t="s">
        <v>69</v>
      </c>
      <c r="D69" s="162" t="s">
        <v>55</v>
      </c>
      <c r="E69" s="162" t="s">
        <v>32</v>
      </c>
      <c r="F69" s="162">
        <v>0</v>
      </c>
      <c r="G69" s="177" t="s">
        <v>33</v>
      </c>
      <c r="H69" s="160">
        <v>540</v>
      </c>
      <c r="I69" s="163"/>
      <c r="J69" s="167"/>
    </row>
    <row r="70" spans="1:10" s="6" customFormat="1" ht="0.75" hidden="1" customHeight="1" x14ac:dyDescent="0.25">
      <c r="A70" s="156">
        <v>379</v>
      </c>
      <c r="B70" s="169" t="s">
        <v>60</v>
      </c>
      <c r="C70" s="158" t="s">
        <v>69</v>
      </c>
      <c r="D70" s="158" t="s">
        <v>55</v>
      </c>
      <c r="E70" s="158" t="s">
        <v>31</v>
      </c>
      <c r="F70" s="158">
        <v>0</v>
      </c>
      <c r="G70" s="158" t="s">
        <v>33</v>
      </c>
      <c r="H70" s="156"/>
      <c r="I70" s="159">
        <f>I71</f>
        <v>0</v>
      </c>
      <c r="J70" s="159">
        <f>J71</f>
        <v>0</v>
      </c>
    </row>
    <row r="71" spans="1:10" s="6" customFormat="1" ht="17.25" hidden="1" customHeight="1" x14ac:dyDescent="0.25">
      <c r="A71" s="160">
        <v>379</v>
      </c>
      <c r="B71" s="166" t="s">
        <v>70</v>
      </c>
      <c r="C71" s="162" t="s">
        <v>69</v>
      </c>
      <c r="D71" s="162" t="s">
        <v>55</v>
      </c>
      <c r="E71" s="162" t="s">
        <v>31</v>
      </c>
      <c r="F71" s="162">
        <v>0</v>
      </c>
      <c r="G71" s="177" t="s">
        <v>33</v>
      </c>
      <c r="H71" s="160">
        <v>540</v>
      </c>
      <c r="I71" s="163"/>
      <c r="J71" s="167"/>
    </row>
    <row r="72" spans="1:10" s="6" customFormat="1" ht="69" customHeight="1" x14ac:dyDescent="0.25">
      <c r="A72" s="156">
        <v>379</v>
      </c>
      <c r="B72" s="169" t="s">
        <v>250</v>
      </c>
      <c r="C72" s="158" t="s">
        <v>69</v>
      </c>
      <c r="D72" s="158" t="s">
        <v>55</v>
      </c>
      <c r="E72" s="158" t="s">
        <v>58</v>
      </c>
      <c r="F72" s="158">
        <v>0</v>
      </c>
      <c r="G72" s="158" t="s">
        <v>33</v>
      </c>
      <c r="H72" s="156"/>
      <c r="I72" s="159">
        <f>I73</f>
        <v>2335884.84</v>
      </c>
      <c r="J72" s="165">
        <f>J73</f>
        <v>1874050</v>
      </c>
    </row>
    <row r="73" spans="1:10" s="6" customFormat="1" ht="26.25" customHeight="1" x14ac:dyDescent="0.25">
      <c r="A73" s="160">
        <v>379</v>
      </c>
      <c r="B73" s="166" t="s">
        <v>70</v>
      </c>
      <c r="C73" s="162" t="s">
        <v>69</v>
      </c>
      <c r="D73" s="162" t="s">
        <v>55</v>
      </c>
      <c r="E73" s="162" t="s">
        <v>58</v>
      </c>
      <c r="F73" s="162">
        <v>0</v>
      </c>
      <c r="G73" s="177" t="s">
        <v>33</v>
      </c>
      <c r="H73" s="160">
        <v>540</v>
      </c>
      <c r="I73" s="163">
        <v>2335884.84</v>
      </c>
      <c r="J73" s="167">
        <v>1874050</v>
      </c>
    </row>
    <row r="74" spans="1:10" s="6" customFormat="1" ht="76.5" customHeight="1" x14ac:dyDescent="0.25">
      <c r="A74" s="156">
        <v>379</v>
      </c>
      <c r="B74" s="169" t="s">
        <v>256</v>
      </c>
      <c r="C74" s="158" t="s">
        <v>69</v>
      </c>
      <c r="D74" s="158" t="s">
        <v>55</v>
      </c>
      <c r="E74" s="158" t="s">
        <v>56</v>
      </c>
      <c r="F74" s="158">
        <v>0</v>
      </c>
      <c r="G74" s="158" t="s">
        <v>33</v>
      </c>
      <c r="H74" s="156"/>
      <c r="I74" s="159">
        <f>I75</f>
        <v>18508.68</v>
      </c>
      <c r="J74" s="165">
        <f>J75</f>
        <v>5513.8</v>
      </c>
    </row>
    <row r="75" spans="1:10" s="6" customFormat="1" ht="17.25" customHeight="1" x14ac:dyDescent="0.25">
      <c r="A75" s="160">
        <v>379</v>
      </c>
      <c r="B75" s="166" t="s">
        <v>70</v>
      </c>
      <c r="C75" s="162" t="s">
        <v>69</v>
      </c>
      <c r="D75" s="162" t="s">
        <v>55</v>
      </c>
      <c r="E75" s="162" t="s">
        <v>56</v>
      </c>
      <c r="F75" s="162">
        <v>0</v>
      </c>
      <c r="G75" s="177" t="s">
        <v>33</v>
      </c>
      <c r="H75" s="160">
        <v>540</v>
      </c>
      <c r="I75" s="163">
        <v>18508.68</v>
      </c>
      <c r="J75" s="167">
        <v>5513.8</v>
      </c>
    </row>
    <row r="76" spans="1:10" s="6" customFormat="1" ht="75" customHeight="1" x14ac:dyDescent="0.25">
      <c r="A76" s="156">
        <v>379</v>
      </c>
      <c r="B76" s="157" t="s">
        <v>215</v>
      </c>
      <c r="C76" s="158" t="s">
        <v>69</v>
      </c>
      <c r="D76" s="158" t="s">
        <v>55</v>
      </c>
      <c r="E76" s="158" t="s">
        <v>174</v>
      </c>
      <c r="F76" s="158">
        <v>0</v>
      </c>
      <c r="G76" s="158" t="s">
        <v>33</v>
      </c>
      <c r="H76" s="156"/>
      <c r="I76" s="159">
        <f>I77</f>
        <v>172490</v>
      </c>
      <c r="J76" s="165">
        <f>J77</f>
        <v>172490</v>
      </c>
    </row>
    <row r="77" spans="1:10" s="6" customFormat="1" ht="16.5" customHeight="1" x14ac:dyDescent="0.25">
      <c r="A77" s="160">
        <v>379</v>
      </c>
      <c r="B77" s="166" t="s">
        <v>70</v>
      </c>
      <c r="C77" s="162" t="s">
        <v>69</v>
      </c>
      <c r="D77" s="162" t="s">
        <v>55</v>
      </c>
      <c r="E77" s="162" t="s">
        <v>174</v>
      </c>
      <c r="F77" s="162">
        <v>0</v>
      </c>
      <c r="G77" s="177" t="s">
        <v>33</v>
      </c>
      <c r="H77" s="160">
        <v>540</v>
      </c>
      <c r="I77" s="163">
        <v>172490</v>
      </c>
      <c r="J77" s="167">
        <v>172490</v>
      </c>
    </row>
    <row r="78" spans="1:10" s="6" customFormat="1" ht="18.75" hidden="1" customHeight="1" x14ac:dyDescent="0.25">
      <c r="A78" s="156">
        <v>379</v>
      </c>
      <c r="B78" s="169" t="s">
        <v>66</v>
      </c>
      <c r="C78" s="158" t="s">
        <v>69</v>
      </c>
      <c r="D78" s="158" t="s">
        <v>55</v>
      </c>
      <c r="E78" s="158" t="s">
        <v>53</v>
      </c>
      <c r="F78" s="158">
        <v>0</v>
      </c>
      <c r="G78" s="158" t="s">
        <v>33</v>
      </c>
      <c r="H78" s="156"/>
      <c r="I78" s="159">
        <f>I79</f>
        <v>0</v>
      </c>
      <c r="J78" s="165">
        <f>J79</f>
        <v>0</v>
      </c>
    </row>
    <row r="79" spans="1:10" s="6" customFormat="1" ht="18" hidden="1" customHeight="1" x14ac:dyDescent="0.25">
      <c r="A79" s="160">
        <v>379</v>
      </c>
      <c r="B79" s="166" t="s">
        <v>70</v>
      </c>
      <c r="C79" s="162" t="s">
        <v>69</v>
      </c>
      <c r="D79" s="162" t="s">
        <v>55</v>
      </c>
      <c r="E79" s="162" t="s">
        <v>53</v>
      </c>
      <c r="F79" s="162">
        <v>0</v>
      </c>
      <c r="G79" s="177" t="s">
        <v>33</v>
      </c>
      <c r="H79" s="160">
        <v>540</v>
      </c>
      <c r="I79" s="163"/>
      <c r="J79" s="167"/>
    </row>
    <row r="80" spans="1:10" s="6" customFormat="1" ht="18" customHeight="1" x14ac:dyDescent="0.25">
      <c r="A80" s="160"/>
      <c r="B80" s="185" t="s">
        <v>71</v>
      </c>
      <c r="C80" s="162"/>
      <c r="D80" s="162"/>
      <c r="E80" s="162"/>
      <c r="F80" s="162"/>
      <c r="G80" s="160"/>
      <c r="H80" s="160"/>
      <c r="I80" s="125">
        <f>I7+I11+I19+I22+I31+I35+I42+I46+I49+I54+I58+I61+I64+I67</f>
        <v>7865146.9399999995</v>
      </c>
      <c r="J80" s="125">
        <f>J7+J11+J19+J22+J31+J35+J42+J46+J49+J54+J58+J61+J64+J67</f>
        <v>6521926.370000001</v>
      </c>
    </row>
    <row r="81" spans="3:10" x14ac:dyDescent="0.25">
      <c r="C81" s="10"/>
      <c r="D81" s="10"/>
      <c r="E81" s="10"/>
      <c r="J81" s="11"/>
    </row>
    <row r="82" spans="3:10" x14ac:dyDescent="0.25">
      <c r="C82" s="10"/>
      <c r="D82" s="10"/>
      <c r="E82" s="10"/>
      <c r="I82" s="26"/>
      <c r="J82" s="11"/>
    </row>
    <row r="83" spans="3:10" x14ac:dyDescent="0.25">
      <c r="C83" s="10"/>
      <c r="D83" s="10"/>
      <c r="E83" s="10"/>
      <c r="J83" s="11"/>
    </row>
    <row r="84" spans="3:10" x14ac:dyDescent="0.25">
      <c r="C84" s="10"/>
      <c r="D84" s="10"/>
      <c r="E84" s="10"/>
      <c r="J84" s="11"/>
    </row>
    <row r="85" spans="3:10" x14ac:dyDescent="0.25">
      <c r="C85" s="10"/>
      <c r="D85" s="10"/>
      <c r="E85" s="10"/>
      <c r="J85" s="11"/>
    </row>
    <row r="86" spans="3:10" x14ac:dyDescent="0.25">
      <c r="C86" s="10"/>
      <c r="D86" s="10"/>
      <c r="E86" s="10"/>
      <c r="J86" s="11"/>
    </row>
    <row r="87" spans="3:10" x14ac:dyDescent="0.25">
      <c r="C87" s="10"/>
      <c r="D87" s="10"/>
      <c r="E87" s="10"/>
      <c r="J87" s="11"/>
    </row>
    <row r="88" spans="3:10" x14ac:dyDescent="0.25">
      <c r="C88" s="10"/>
      <c r="D88" s="10"/>
      <c r="E88" s="10"/>
      <c r="J88" s="11"/>
    </row>
    <row r="89" spans="3:10" x14ac:dyDescent="0.25">
      <c r="C89" s="10"/>
      <c r="D89" s="10"/>
      <c r="E89" s="10"/>
      <c r="J89" s="11"/>
    </row>
    <row r="90" spans="3:10" x14ac:dyDescent="0.25">
      <c r="C90" s="10"/>
      <c r="D90" s="10"/>
      <c r="E90" s="10"/>
      <c r="J90" s="11"/>
    </row>
    <row r="91" spans="3:10" x14ac:dyDescent="0.25">
      <c r="C91" s="10"/>
      <c r="D91" s="10"/>
      <c r="E91" s="10"/>
      <c r="J91" s="11"/>
    </row>
    <row r="92" spans="3:10" x14ac:dyDescent="0.25">
      <c r="C92" s="10"/>
      <c r="D92" s="10"/>
      <c r="E92" s="10"/>
      <c r="J92" s="11"/>
    </row>
    <row r="93" spans="3:10" x14ac:dyDescent="0.25">
      <c r="C93" s="10"/>
      <c r="D93" s="10"/>
      <c r="E93" s="10"/>
      <c r="J93" s="11"/>
    </row>
    <row r="94" spans="3:10" x14ac:dyDescent="0.25">
      <c r="C94" s="10"/>
      <c r="D94" s="10"/>
      <c r="E94" s="10"/>
      <c r="J94" s="11"/>
    </row>
    <row r="95" spans="3:10" x14ac:dyDescent="0.25">
      <c r="C95" s="10"/>
      <c r="D95" s="10"/>
      <c r="E95" s="10"/>
      <c r="J95" s="11"/>
    </row>
    <row r="96" spans="3:10" x14ac:dyDescent="0.25">
      <c r="C96" s="10"/>
      <c r="D96" s="10"/>
      <c r="E96" s="10"/>
      <c r="J96" s="11"/>
    </row>
    <row r="97" spans="3:10" x14ac:dyDescent="0.25">
      <c r="C97" s="10"/>
      <c r="D97" s="10"/>
      <c r="E97" s="10"/>
      <c r="J97" s="11"/>
    </row>
    <row r="98" spans="3:10" x14ac:dyDescent="0.25">
      <c r="C98" s="10"/>
      <c r="D98" s="10"/>
      <c r="E98" s="10"/>
      <c r="J98" s="11"/>
    </row>
    <row r="99" spans="3:10" x14ac:dyDescent="0.25">
      <c r="C99" s="10"/>
      <c r="D99" s="10"/>
      <c r="E99" s="10"/>
      <c r="J99" s="11"/>
    </row>
    <row r="100" spans="3:10" x14ac:dyDescent="0.25">
      <c r="C100" s="10"/>
      <c r="D100" s="10"/>
      <c r="E100" s="10"/>
      <c r="J100" s="11"/>
    </row>
    <row r="101" spans="3:10" x14ac:dyDescent="0.25">
      <c r="C101" s="10"/>
      <c r="D101" s="10"/>
      <c r="E101" s="10"/>
      <c r="J101" s="11"/>
    </row>
    <row r="102" spans="3:10" x14ac:dyDescent="0.25">
      <c r="C102" s="10"/>
      <c r="D102" s="10"/>
      <c r="E102" s="10"/>
      <c r="J102" s="11"/>
    </row>
    <row r="103" spans="3:10" x14ac:dyDescent="0.25">
      <c r="C103" s="10"/>
      <c r="D103" s="10"/>
      <c r="E103" s="10"/>
      <c r="J103" s="11"/>
    </row>
    <row r="104" spans="3:10" x14ac:dyDescent="0.25">
      <c r="C104" s="10"/>
      <c r="D104" s="10"/>
      <c r="E104" s="10"/>
    </row>
    <row r="105" spans="3:10" x14ac:dyDescent="0.25">
      <c r="C105" s="10"/>
      <c r="D105" s="10"/>
      <c r="E105" s="10"/>
    </row>
    <row r="106" spans="3:10" x14ac:dyDescent="0.25">
      <c r="C106" s="10"/>
      <c r="D106" s="10"/>
      <c r="E106" s="10"/>
    </row>
    <row r="107" spans="3:10" x14ac:dyDescent="0.25">
      <c r="C107" s="10"/>
      <c r="D107" s="10"/>
      <c r="E107" s="10"/>
    </row>
    <row r="108" spans="3:10" x14ac:dyDescent="0.25">
      <c r="C108" s="10"/>
      <c r="D108" s="10"/>
      <c r="E108" s="10"/>
    </row>
    <row r="109" spans="3:10" x14ac:dyDescent="0.25">
      <c r="C109" s="10"/>
      <c r="D109" s="10"/>
      <c r="E109" s="10"/>
    </row>
    <row r="110" spans="3:10" x14ac:dyDescent="0.25">
      <c r="C110" s="10"/>
      <c r="D110" s="10"/>
      <c r="E110" s="10"/>
    </row>
    <row r="111" spans="3:10" x14ac:dyDescent="0.25">
      <c r="C111" s="10"/>
      <c r="D111" s="10"/>
      <c r="E111" s="10"/>
    </row>
    <row r="112" spans="3:10" x14ac:dyDescent="0.25">
      <c r="C112" s="10"/>
      <c r="D112" s="10"/>
      <c r="E112" s="10"/>
    </row>
    <row r="113" spans="3:5" x14ac:dyDescent="0.25">
      <c r="C113" s="10"/>
      <c r="D113" s="10"/>
      <c r="E113" s="10"/>
    </row>
    <row r="114" spans="3:5" x14ac:dyDescent="0.25">
      <c r="C114" s="10"/>
      <c r="D114" s="10"/>
      <c r="E114" s="10"/>
    </row>
    <row r="115" spans="3:5" x14ac:dyDescent="0.25">
      <c r="C115" s="10"/>
      <c r="D115" s="10"/>
      <c r="E115" s="10"/>
    </row>
    <row r="116" spans="3:5" x14ac:dyDescent="0.25">
      <c r="C116" s="10"/>
      <c r="D116" s="10"/>
      <c r="E116" s="10"/>
    </row>
    <row r="117" spans="3:5" x14ac:dyDescent="0.25">
      <c r="C117" s="10"/>
      <c r="D117" s="10"/>
      <c r="E117" s="10"/>
    </row>
    <row r="118" spans="3:5" x14ac:dyDescent="0.25">
      <c r="C118" s="10"/>
      <c r="D118" s="10"/>
      <c r="E118" s="10"/>
    </row>
    <row r="119" spans="3:5" x14ac:dyDescent="0.25">
      <c r="C119" s="10"/>
      <c r="D119" s="10"/>
      <c r="E119" s="10"/>
    </row>
    <row r="120" spans="3:5" x14ac:dyDescent="0.25">
      <c r="C120" s="10"/>
      <c r="D120" s="10"/>
      <c r="E120" s="10"/>
    </row>
    <row r="121" spans="3:5" x14ac:dyDescent="0.25">
      <c r="C121" s="10"/>
      <c r="D121" s="10"/>
      <c r="E121" s="10"/>
    </row>
    <row r="122" spans="3:5" x14ac:dyDescent="0.25">
      <c r="C122" s="10"/>
      <c r="D122" s="10"/>
      <c r="E122" s="10"/>
    </row>
    <row r="123" spans="3:5" x14ac:dyDescent="0.25">
      <c r="C123" s="10"/>
      <c r="D123" s="10"/>
      <c r="E123" s="10"/>
    </row>
    <row r="124" spans="3:5" x14ac:dyDescent="0.25">
      <c r="C124" s="10"/>
      <c r="D124" s="10"/>
      <c r="E124" s="10"/>
    </row>
    <row r="125" spans="3:5" x14ac:dyDescent="0.25">
      <c r="C125" s="10"/>
      <c r="D125" s="10"/>
      <c r="E125" s="10"/>
    </row>
    <row r="126" spans="3:5" x14ac:dyDescent="0.25">
      <c r="C126" s="10"/>
      <c r="D126" s="10"/>
      <c r="E126" s="10"/>
    </row>
    <row r="127" spans="3:5" x14ac:dyDescent="0.25">
      <c r="C127" s="10"/>
      <c r="D127" s="10"/>
      <c r="E127" s="10"/>
    </row>
    <row r="128" spans="3:5" x14ac:dyDescent="0.25">
      <c r="C128" s="10"/>
      <c r="D128" s="10"/>
      <c r="E128" s="10"/>
    </row>
    <row r="129" spans="3:5" x14ac:dyDescent="0.25">
      <c r="C129" s="10"/>
      <c r="D129" s="10"/>
      <c r="E129" s="10"/>
    </row>
    <row r="130" spans="3:5" x14ac:dyDescent="0.25">
      <c r="C130" s="10"/>
      <c r="D130" s="10"/>
      <c r="E130" s="10"/>
    </row>
    <row r="131" spans="3:5" x14ac:dyDescent="0.25">
      <c r="C131" s="10"/>
      <c r="D131" s="10"/>
      <c r="E131" s="10"/>
    </row>
    <row r="132" spans="3:5" x14ac:dyDescent="0.25">
      <c r="C132" s="10"/>
      <c r="D132" s="10"/>
      <c r="E132" s="10"/>
    </row>
    <row r="133" spans="3:5" x14ac:dyDescent="0.25">
      <c r="C133" s="10"/>
      <c r="D133" s="10"/>
      <c r="E133" s="10"/>
    </row>
    <row r="134" spans="3:5" x14ac:dyDescent="0.25">
      <c r="C134" s="10"/>
      <c r="D134" s="10"/>
      <c r="E134" s="10"/>
    </row>
    <row r="135" spans="3:5" x14ac:dyDescent="0.25">
      <c r="C135" s="10"/>
      <c r="D135" s="10"/>
      <c r="E135" s="10"/>
    </row>
    <row r="136" spans="3:5" x14ac:dyDescent="0.25">
      <c r="C136" s="10"/>
      <c r="D136" s="10"/>
      <c r="E136" s="10"/>
    </row>
    <row r="137" spans="3:5" x14ac:dyDescent="0.25">
      <c r="C137" s="10"/>
      <c r="D137" s="10"/>
      <c r="E137" s="10"/>
    </row>
    <row r="138" spans="3:5" x14ac:dyDescent="0.25">
      <c r="C138" s="10"/>
      <c r="D138" s="10"/>
      <c r="E138" s="10"/>
    </row>
    <row r="139" spans="3:5" x14ac:dyDescent="0.25">
      <c r="C139" s="10"/>
      <c r="D139" s="10"/>
      <c r="E139" s="10"/>
    </row>
  </sheetData>
  <mergeCells count="11">
    <mergeCell ref="G2:J2"/>
    <mergeCell ref="G1:J1"/>
    <mergeCell ref="H4:H5"/>
    <mergeCell ref="I4:J4"/>
    <mergeCell ref="B6:J6"/>
    <mergeCell ref="A3:J3"/>
    <mergeCell ref="A4:A5"/>
    <mergeCell ref="B4:B5"/>
    <mergeCell ref="C4:C5"/>
    <mergeCell ref="D4:D5"/>
    <mergeCell ref="E4:G5"/>
  </mergeCells>
  <pageMargins left="0.5" right="0.20032051282051283" top="0.75" bottom="0.689102564102564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E51"/>
  <sheetViews>
    <sheetView view="pageBreakPreview" zoomScale="120" zoomScaleNormal="90" zoomScaleSheetLayoutView="120" zoomScalePageLayoutView="130" workbookViewId="0">
      <selection activeCell="C2" sqref="C2:E2"/>
    </sheetView>
  </sheetViews>
  <sheetFormatPr defaultRowHeight="15" x14ac:dyDescent="0.25"/>
  <cols>
    <col min="1" max="1" width="44.5703125" customWidth="1"/>
    <col min="2" max="2" width="15.140625" customWidth="1"/>
    <col min="4" max="4" width="12" style="21" customWidth="1"/>
    <col min="5" max="5" width="11.42578125" style="21" customWidth="1"/>
  </cols>
  <sheetData>
    <row r="1" spans="1:5" ht="80.25" customHeight="1" x14ac:dyDescent="0.25">
      <c r="C1" s="331" t="s">
        <v>188</v>
      </c>
      <c r="D1" s="331"/>
      <c r="E1" s="331"/>
    </row>
    <row r="2" spans="1:5" ht="19.5" customHeight="1" x14ac:dyDescent="0.25">
      <c r="C2" s="335" t="s">
        <v>275</v>
      </c>
      <c r="D2" s="335"/>
      <c r="E2" s="335"/>
    </row>
    <row r="3" spans="1:5" ht="54.75" customHeight="1" x14ac:dyDescent="0.25">
      <c r="A3" s="328" t="s">
        <v>258</v>
      </c>
      <c r="B3" s="328"/>
      <c r="C3" s="328"/>
      <c r="D3" s="328"/>
      <c r="E3" s="328"/>
    </row>
    <row r="4" spans="1:5" x14ac:dyDescent="0.25">
      <c r="A4" s="333" t="s">
        <v>1</v>
      </c>
      <c r="B4" s="333" t="s">
        <v>38</v>
      </c>
      <c r="C4" s="333" t="s">
        <v>39</v>
      </c>
      <c r="D4" s="332" t="s">
        <v>72</v>
      </c>
      <c r="E4" s="332"/>
    </row>
    <row r="5" spans="1:5" ht="48" customHeight="1" x14ac:dyDescent="0.25">
      <c r="A5" s="334"/>
      <c r="B5" s="334"/>
      <c r="C5" s="334"/>
      <c r="D5" s="20" t="s">
        <v>259</v>
      </c>
      <c r="E5" s="78" t="s">
        <v>260</v>
      </c>
    </row>
    <row r="6" spans="1:5" ht="57.75" customHeight="1" x14ac:dyDescent="0.25">
      <c r="A6" s="187" t="s">
        <v>255</v>
      </c>
      <c r="B6" s="30" t="s">
        <v>73</v>
      </c>
      <c r="C6" s="31"/>
      <c r="D6" s="32">
        <f>D7+D8+D9</f>
        <v>1478874.53</v>
      </c>
      <c r="E6" s="32">
        <f>E7+E8+E9</f>
        <v>1388521.31</v>
      </c>
    </row>
    <row r="7" spans="1:5" ht="32.25" customHeight="1" x14ac:dyDescent="0.25">
      <c r="A7" s="209" t="s">
        <v>44</v>
      </c>
      <c r="B7" s="17" t="s">
        <v>73</v>
      </c>
      <c r="C7" s="18">
        <v>240</v>
      </c>
      <c r="D7" s="108">
        <v>1478715.58</v>
      </c>
      <c r="E7" s="107">
        <v>1388362.36</v>
      </c>
    </row>
    <row r="8" spans="1:5" ht="28.5" hidden="1" customHeight="1" x14ac:dyDescent="0.25">
      <c r="A8" s="14" t="s">
        <v>70</v>
      </c>
      <c r="B8" s="17" t="s">
        <v>73</v>
      </c>
      <c r="C8" s="18">
        <v>540</v>
      </c>
      <c r="D8" s="108"/>
      <c r="E8" s="107"/>
    </row>
    <row r="9" spans="1:5" ht="33.75" customHeight="1" x14ac:dyDescent="0.25">
      <c r="A9" s="196" t="s">
        <v>46</v>
      </c>
      <c r="B9" s="17" t="s">
        <v>73</v>
      </c>
      <c r="C9" s="18">
        <v>850</v>
      </c>
      <c r="D9" s="108">
        <v>158.94999999999999</v>
      </c>
      <c r="E9" s="107">
        <v>158.94999999999999</v>
      </c>
    </row>
    <row r="10" spans="1:5" ht="73.5" customHeight="1" x14ac:dyDescent="0.25">
      <c r="A10" s="188" t="s">
        <v>261</v>
      </c>
      <c r="B10" s="30" t="s">
        <v>74</v>
      </c>
      <c r="C10" s="31"/>
      <c r="D10" s="32">
        <f>D11+D12</f>
        <v>1315483</v>
      </c>
      <c r="E10" s="32">
        <f>E11+E12</f>
        <v>595200</v>
      </c>
    </row>
    <row r="11" spans="1:5" ht="27.75" customHeight="1" x14ac:dyDescent="0.25">
      <c r="A11" s="14" t="s">
        <v>44</v>
      </c>
      <c r="B11" s="17" t="s">
        <v>74</v>
      </c>
      <c r="C11" s="17">
        <v>240</v>
      </c>
      <c r="D11" s="108">
        <v>1315483</v>
      </c>
      <c r="E11" s="108">
        <v>595200</v>
      </c>
    </row>
    <row r="12" spans="1:5" ht="17.25" hidden="1" customHeight="1" x14ac:dyDescent="0.25">
      <c r="A12" s="14"/>
      <c r="B12" s="17"/>
      <c r="C12" s="18"/>
      <c r="D12" s="107"/>
      <c r="E12" s="107"/>
    </row>
    <row r="13" spans="1:5" s="22" customFormat="1" ht="75" hidden="1" customHeight="1" x14ac:dyDescent="0.2">
      <c r="A13" s="189" t="s">
        <v>220</v>
      </c>
      <c r="B13" s="33" t="s">
        <v>75</v>
      </c>
      <c r="C13" s="34"/>
      <c r="D13" s="35">
        <f>D14</f>
        <v>0</v>
      </c>
      <c r="E13" s="35">
        <f>E14</f>
        <v>0</v>
      </c>
    </row>
    <row r="14" spans="1:5" ht="26.25" hidden="1" customHeight="1" x14ac:dyDescent="0.25">
      <c r="A14" s="14" t="s">
        <v>44</v>
      </c>
      <c r="B14" s="17" t="s">
        <v>75</v>
      </c>
      <c r="C14" s="18">
        <v>240</v>
      </c>
      <c r="D14" s="107"/>
      <c r="E14" s="107"/>
    </row>
    <row r="15" spans="1:5" ht="48" customHeight="1" x14ac:dyDescent="0.25">
      <c r="A15" s="36" t="s">
        <v>250</v>
      </c>
      <c r="B15" s="30" t="s">
        <v>76</v>
      </c>
      <c r="C15" s="31"/>
      <c r="D15" s="32">
        <f>D16+D17</f>
        <v>2351884.84</v>
      </c>
      <c r="E15" s="32">
        <f>E16+E17</f>
        <v>1890050</v>
      </c>
    </row>
    <row r="16" spans="1:5" ht="26.25" customHeight="1" x14ac:dyDescent="0.25">
      <c r="A16" s="14" t="s">
        <v>44</v>
      </c>
      <c r="B16" s="17" t="s">
        <v>76</v>
      </c>
      <c r="C16" s="18">
        <v>240</v>
      </c>
      <c r="D16" s="107">
        <v>16000</v>
      </c>
      <c r="E16" s="107">
        <v>16000</v>
      </c>
    </row>
    <row r="17" spans="1:5" ht="17.25" customHeight="1" x14ac:dyDescent="0.25">
      <c r="A17" s="14" t="s">
        <v>70</v>
      </c>
      <c r="B17" s="17" t="s">
        <v>76</v>
      </c>
      <c r="C17" s="18">
        <v>540</v>
      </c>
      <c r="D17" s="107">
        <v>2335884.84</v>
      </c>
      <c r="E17" s="107">
        <v>1874050</v>
      </c>
    </row>
    <row r="18" spans="1:5" ht="62.25" customHeight="1" x14ac:dyDescent="0.25">
      <c r="A18" s="29" t="s">
        <v>221</v>
      </c>
      <c r="B18" s="30" t="s">
        <v>77</v>
      </c>
      <c r="C18" s="31"/>
      <c r="D18" s="35">
        <f>SUM(D19:D20)</f>
        <v>102884</v>
      </c>
      <c r="E18" s="35">
        <f>SUM(E19:E20)</f>
        <v>102884</v>
      </c>
    </row>
    <row r="19" spans="1:5" ht="27.75" customHeight="1" x14ac:dyDescent="0.25">
      <c r="A19" s="14" t="s">
        <v>44</v>
      </c>
      <c r="B19" s="17" t="s">
        <v>77</v>
      </c>
      <c r="C19" s="18">
        <v>240</v>
      </c>
      <c r="D19" s="107">
        <v>28100</v>
      </c>
      <c r="E19" s="107">
        <v>28100</v>
      </c>
    </row>
    <row r="20" spans="1:5" ht="15.75" customHeight="1" x14ac:dyDescent="0.25">
      <c r="A20" s="14" t="s">
        <v>46</v>
      </c>
      <c r="B20" s="17" t="s">
        <v>77</v>
      </c>
      <c r="C20" s="18">
        <v>850</v>
      </c>
      <c r="D20" s="107">
        <v>74784</v>
      </c>
      <c r="E20" s="107">
        <v>74784</v>
      </c>
    </row>
    <row r="21" spans="1:5" ht="51" customHeight="1" x14ac:dyDescent="0.25">
      <c r="A21" s="36" t="s">
        <v>262</v>
      </c>
      <c r="B21" s="30" t="s">
        <v>78</v>
      </c>
      <c r="C21" s="31"/>
      <c r="D21" s="32">
        <f>SUM(D22:D23)</f>
        <v>28000</v>
      </c>
      <c r="E21" s="32">
        <f>SUM(E22:E23)</f>
        <v>28000</v>
      </c>
    </row>
    <row r="22" spans="1:5" ht="24.75" customHeight="1" x14ac:dyDescent="0.25">
      <c r="A22" s="14" t="s">
        <v>44</v>
      </c>
      <c r="B22" s="17" t="s">
        <v>78</v>
      </c>
      <c r="C22" s="18">
        <v>240</v>
      </c>
      <c r="D22" s="210">
        <v>28000</v>
      </c>
      <c r="E22" s="107">
        <v>28000</v>
      </c>
    </row>
    <row r="23" spans="1:5" ht="25.5" hidden="1" customHeight="1" x14ac:dyDescent="0.25">
      <c r="A23" s="14"/>
      <c r="B23" s="17"/>
      <c r="C23" s="18"/>
      <c r="D23" s="107"/>
      <c r="E23" s="107"/>
    </row>
    <row r="24" spans="1:5" ht="48.75" customHeight="1" x14ac:dyDescent="0.25">
      <c r="A24" s="36" t="s">
        <v>256</v>
      </c>
      <c r="B24" s="30" t="s">
        <v>79</v>
      </c>
      <c r="C24" s="31"/>
      <c r="D24" s="32">
        <f>SUM(D25:D26)</f>
        <v>70508.679999999993</v>
      </c>
      <c r="E24" s="32">
        <f>SUM(E25:E26)</f>
        <v>57203.200000000004</v>
      </c>
    </row>
    <row r="25" spans="1:5" s="43" customFormat="1" ht="24" x14ac:dyDescent="0.25">
      <c r="A25" s="48" t="s">
        <v>44</v>
      </c>
      <c r="B25" s="44" t="s">
        <v>79</v>
      </c>
      <c r="C25" s="49">
        <v>240</v>
      </c>
      <c r="D25" s="108">
        <v>52000</v>
      </c>
      <c r="E25" s="107">
        <v>51689.4</v>
      </c>
    </row>
    <row r="26" spans="1:5" ht="30.75" customHeight="1" x14ac:dyDescent="0.25">
      <c r="A26" s="14" t="s">
        <v>70</v>
      </c>
      <c r="B26" s="17" t="s">
        <v>79</v>
      </c>
      <c r="C26" s="18">
        <v>540</v>
      </c>
      <c r="D26" s="108">
        <v>18508.68</v>
      </c>
      <c r="E26" s="107">
        <v>5513.8</v>
      </c>
    </row>
    <row r="27" spans="1:5" ht="51.75" customHeight="1" x14ac:dyDescent="0.25">
      <c r="A27" s="217" t="s">
        <v>254</v>
      </c>
      <c r="B27" s="33" t="s">
        <v>263</v>
      </c>
      <c r="C27" s="31"/>
      <c r="D27" s="46">
        <f>D28</f>
        <v>144226.35999999999</v>
      </c>
      <c r="E27" s="46">
        <f>E28</f>
        <v>144226.35999999999</v>
      </c>
    </row>
    <row r="28" spans="1:5" ht="30.75" customHeight="1" x14ac:dyDescent="0.25">
      <c r="A28" s="48" t="s">
        <v>44</v>
      </c>
      <c r="B28" s="197" t="s">
        <v>263</v>
      </c>
      <c r="C28" s="18">
        <v>240</v>
      </c>
      <c r="D28" s="108">
        <v>144226.35999999999</v>
      </c>
      <c r="E28" s="107">
        <v>144226.35999999999</v>
      </c>
    </row>
    <row r="29" spans="1:5" ht="60.75" customHeight="1" x14ac:dyDescent="0.25">
      <c r="A29" s="215" t="s">
        <v>215</v>
      </c>
      <c r="B29" s="216"/>
      <c r="C29" s="31"/>
      <c r="D29" s="46">
        <f>D30+D31+D32+D33+D34</f>
        <v>2296553.4299999997</v>
      </c>
      <c r="E29" s="46">
        <f>E30+E31+E32+E33+E34</f>
        <v>2256129.3899999997</v>
      </c>
    </row>
    <row r="30" spans="1:5" ht="34.5" customHeight="1" x14ac:dyDescent="0.25">
      <c r="A30" s="196" t="s">
        <v>45</v>
      </c>
      <c r="B30" s="197" t="s">
        <v>222</v>
      </c>
      <c r="C30" s="198">
        <v>120</v>
      </c>
      <c r="D30" s="108">
        <v>1863653.93</v>
      </c>
      <c r="E30" s="107">
        <v>1856346.71</v>
      </c>
    </row>
    <row r="31" spans="1:5" ht="32.25" customHeight="1" x14ac:dyDescent="0.25">
      <c r="A31" s="196" t="s">
        <v>44</v>
      </c>
      <c r="B31" s="197" t="s">
        <v>222</v>
      </c>
      <c r="C31" s="198">
        <v>240</v>
      </c>
      <c r="D31" s="108">
        <v>260409.5</v>
      </c>
      <c r="E31" s="107">
        <v>227292.68</v>
      </c>
    </row>
    <row r="32" spans="1:5" ht="15.75" hidden="1" customHeight="1" x14ac:dyDescent="0.25">
      <c r="A32" s="196" t="s">
        <v>223</v>
      </c>
      <c r="B32" s="197" t="s">
        <v>222</v>
      </c>
      <c r="C32" s="198">
        <v>320</v>
      </c>
      <c r="D32" s="108"/>
      <c r="E32" s="107"/>
    </row>
    <row r="33" spans="1:5" ht="30.75" customHeight="1" x14ac:dyDescent="0.25">
      <c r="A33" s="196" t="s">
        <v>70</v>
      </c>
      <c r="B33" s="197" t="s">
        <v>222</v>
      </c>
      <c r="C33" s="198">
        <v>540</v>
      </c>
      <c r="D33" s="108">
        <v>172490</v>
      </c>
      <c r="E33" s="107">
        <v>172490</v>
      </c>
    </row>
    <row r="34" spans="1:5" s="192" customFormat="1" ht="30.75" hidden="1" customHeight="1" x14ac:dyDescent="0.2">
      <c r="A34" s="196"/>
      <c r="B34" s="197"/>
      <c r="C34" s="198"/>
      <c r="D34" s="190"/>
      <c r="E34" s="191"/>
    </row>
    <row r="35" spans="1:5" s="192" customFormat="1" ht="74.25" customHeight="1" x14ac:dyDescent="0.2">
      <c r="A35" s="169" t="s">
        <v>257</v>
      </c>
      <c r="B35" s="218"/>
      <c r="C35" s="219"/>
      <c r="D35" s="221">
        <f>D36</f>
        <v>3000</v>
      </c>
      <c r="E35" s="221">
        <f>E36</f>
        <v>3000</v>
      </c>
    </row>
    <row r="36" spans="1:5" s="192" customFormat="1" ht="33.75" customHeight="1" x14ac:dyDescent="0.2">
      <c r="A36" s="48" t="s">
        <v>44</v>
      </c>
      <c r="B36" s="214" t="s">
        <v>264</v>
      </c>
      <c r="C36" s="49">
        <v>240</v>
      </c>
      <c r="D36" s="190">
        <v>3000</v>
      </c>
      <c r="E36" s="191">
        <v>3000</v>
      </c>
    </row>
    <row r="37" spans="1:5" s="47" customFormat="1" ht="58.5" customHeight="1" x14ac:dyDescent="0.2">
      <c r="A37" s="144" t="s">
        <v>203</v>
      </c>
      <c r="B37" s="53" t="s">
        <v>204</v>
      </c>
      <c r="C37" s="45"/>
      <c r="D37" s="46">
        <f>D38</f>
        <v>49099.99</v>
      </c>
      <c r="E37" s="46">
        <f>E38</f>
        <v>37080</v>
      </c>
    </row>
    <row r="38" spans="1:5" s="43" customFormat="1" ht="28.5" customHeight="1" x14ac:dyDescent="0.25">
      <c r="A38" s="48" t="s">
        <v>44</v>
      </c>
      <c r="B38" s="44" t="s">
        <v>204</v>
      </c>
      <c r="C38" s="49">
        <v>240</v>
      </c>
      <c r="D38" s="50">
        <v>49099.99</v>
      </c>
      <c r="E38" s="85">
        <v>37080</v>
      </c>
    </row>
    <row r="39" spans="1:5" s="43" customFormat="1" ht="0.75" hidden="1" customHeight="1" x14ac:dyDescent="0.25">
      <c r="A39" s="203" t="s">
        <v>217</v>
      </c>
      <c r="B39" s="204" t="s">
        <v>224</v>
      </c>
      <c r="C39" s="205"/>
      <c r="D39" s="206"/>
      <c r="E39" s="211"/>
    </row>
    <row r="40" spans="1:5" s="43" customFormat="1" ht="35.25" hidden="1" customHeight="1" x14ac:dyDescent="0.25">
      <c r="A40" s="199" t="s">
        <v>44</v>
      </c>
      <c r="B40" s="200" t="s">
        <v>224</v>
      </c>
      <c r="C40" s="201">
        <v>240</v>
      </c>
      <c r="D40" s="202"/>
      <c r="E40" s="85">
        <v>0</v>
      </c>
    </row>
    <row r="41" spans="1:5" ht="31.5" customHeight="1" x14ac:dyDescent="0.25">
      <c r="A41" s="220" t="s">
        <v>41</v>
      </c>
      <c r="B41" s="33" t="s">
        <v>80</v>
      </c>
      <c r="C41" s="34"/>
      <c r="D41" s="38">
        <f>SUM(D42:D49)</f>
        <v>24632.11</v>
      </c>
      <c r="E41" s="38">
        <f>SUM(E42:E49)</f>
        <v>19632.11</v>
      </c>
    </row>
    <row r="42" spans="1:5" x14ac:dyDescent="0.25">
      <c r="A42" s="193" t="s">
        <v>67</v>
      </c>
      <c r="B42" s="194" t="s">
        <v>80</v>
      </c>
      <c r="C42" s="195">
        <v>310</v>
      </c>
      <c r="D42" s="207">
        <v>19632.11</v>
      </c>
      <c r="E42" s="207">
        <v>19632.11</v>
      </c>
    </row>
    <row r="43" spans="1:5" hidden="1" x14ac:dyDescent="0.25">
      <c r="A43" s="193" t="s">
        <v>70</v>
      </c>
      <c r="B43" s="194" t="s">
        <v>80</v>
      </c>
      <c r="C43" s="195">
        <v>540</v>
      </c>
      <c r="D43" s="208"/>
      <c r="E43" s="208"/>
    </row>
    <row r="44" spans="1:5" ht="17.25" customHeight="1" x14ac:dyDescent="0.25">
      <c r="A44" s="193" t="s">
        <v>49</v>
      </c>
      <c r="B44" s="194" t="s">
        <v>80</v>
      </c>
      <c r="C44" s="195">
        <v>870</v>
      </c>
      <c r="D44" s="208">
        <v>5000</v>
      </c>
      <c r="E44" s="208"/>
    </row>
    <row r="45" spans="1:5" ht="13.5" customHeight="1" x14ac:dyDescent="0.25">
      <c r="A45" s="14"/>
      <c r="B45" s="17"/>
      <c r="C45" s="18"/>
      <c r="D45" s="108"/>
      <c r="E45" s="107"/>
    </row>
    <row r="46" spans="1:5" ht="1.5" hidden="1" customHeight="1" x14ac:dyDescent="0.25">
      <c r="A46" s="14"/>
      <c r="B46" s="17"/>
      <c r="C46" s="18"/>
      <c r="D46" s="108"/>
      <c r="E46" s="108"/>
    </row>
    <row r="47" spans="1:5" ht="15" hidden="1" customHeight="1" x14ac:dyDescent="0.25">
      <c r="A47" s="14"/>
      <c r="B47" s="17"/>
      <c r="C47" s="18"/>
      <c r="D47" s="107"/>
      <c r="E47" s="108"/>
    </row>
    <row r="48" spans="1:5" ht="15.75" hidden="1" customHeight="1" x14ac:dyDescent="0.25">
      <c r="A48" s="14"/>
      <c r="B48" s="17"/>
      <c r="C48" s="18"/>
      <c r="D48" s="107"/>
      <c r="E48" s="108"/>
    </row>
    <row r="49" spans="1:5" ht="15.75" hidden="1" customHeight="1" x14ac:dyDescent="0.25">
      <c r="A49" s="14"/>
      <c r="B49" s="17"/>
      <c r="C49" s="18"/>
      <c r="D49" s="107"/>
      <c r="E49" s="108"/>
    </row>
    <row r="50" spans="1:5" s="4" customFormat="1" ht="32.25" customHeight="1" x14ac:dyDescent="0.2">
      <c r="A50" s="15" t="s">
        <v>81</v>
      </c>
      <c r="B50" s="19"/>
      <c r="C50" s="19"/>
      <c r="D50" s="16">
        <f>D6+D10+D13+D15+D18+D21+D24+D29+D37+D39+D41+D35+D27</f>
        <v>7865146.9400000004</v>
      </c>
      <c r="E50" s="16">
        <f>E6+E10+E13+E15+E18+E21+E24+E29+E37+E39+E41+E35+E27</f>
        <v>6521926.370000001</v>
      </c>
    </row>
    <row r="51" spans="1:5" x14ac:dyDescent="0.25">
      <c r="D51" s="37"/>
      <c r="E51" s="37"/>
    </row>
  </sheetData>
  <mergeCells count="7">
    <mergeCell ref="A3:E3"/>
    <mergeCell ref="C1:E1"/>
    <mergeCell ref="D4:E4"/>
    <mergeCell ref="A4:A5"/>
    <mergeCell ref="B4:B5"/>
    <mergeCell ref="C4:C5"/>
    <mergeCell ref="C2:E2"/>
  </mergeCells>
  <pageMargins left="0.7" right="0.35416666666666669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showGridLines="0" showWhiteSpace="0" view="pageBreakPreview" zoomScale="130" zoomScaleNormal="100" zoomScaleSheetLayoutView="130" zoomScalePageLayoutView="130" workbookViewId="0">
      <selection activeCell="C6" sqref="C6:E6"/>
    </sheetView>
  </sheetViews>
  <sheetFormatPr defaultRowHeight="15" x14ac:dyDescent="0.25"/>
  <cols>
    <col min="1" max="1" width="6.42578125" style="8" customWidth="1"/>
    <col min="2" max="2" width="22.42578125" style="10" customWidth="1"/>
    <col min="3" max="3" width="30.28515625" customWidth="1"/>
    <col min="4" max="5" width="14.28515625" style="60" customWidth="1"/>
  </cols>
  <sheetData>
    <row r="1" spans="1:5" x14ac:dyDescent="0.25">
      <c r="C1" s="337" t="s">
        <v>114</v>
      </c>
      <c r="D1" s="337"/>
      <c r="E1" s="337"/>
    </row>
    <row r="2" spans="1:5" x14ac:dyDescent="0.25">
      <c r="C2" s="337" t="s">
        <v>189</v>
      </c>
      <c r="D2" s="337"/>
      <c r="E2" s="337"/>
    </row>
    <row r="3" spans="1:5" x14ac:dyDescent="0.25">
      <c r="C3" s="337" t="s">
        <v>28</v>
      </c>
      <c r="D3" s="337"/>
      <c r="E3" s="337"/>
    </row>
    <row r="4" spans="1:5" x14ac:dyDescent="0.25">
      <c r="C4" s="337" t="s">
        <v>115</v>
      </c>
      <c r="D4" s="337"/>
      <c r="E4" s="337"/>
    </row>
    <row r="5" spans="1:5" x14ac:dyDescent="0.25">
      <c r="C5" s="337" t="s">
        <v>116</v>
      </c>
      <c r="D5" s="337"/>
      <c r="E5" s="337"/>
    </row>
    <row r="6" spans="1:5" x14ac:dyDescent="0.25">
      <c r="C6" s="338" t="s">
        <v>276</v>
      </c>
      <c r="D6" s="339"/>
      <c r="E6" s="339"/>
    </row>
    <row r="7" spans="1:5" ht="52.5" customHeight="1" x14ac:dyDescent="0.25">
      <c r="A7" s="336" t="s">
        <v>265</v>
      </c>
      <c r="B7" s="336"/>
      <c r="C7" s="336"/>
      <c r="D7" s="336"/>
      <c r="E7" s="336"/>
    </row>
    <row r="8" spans="1:5" ht="60" x14ac:dyDescent="0.25">
      <c r="A8" s="99" t="s">
        <v>110</v>
      </c>
      <c r="B8" s="90" t="s">
        <v>111</v>
      </c>
      <c r="C8" s="89" t="s">
        <v>92</v>
      </c>
      <c r="D8" s="91" t="s">
        <v>266</v>
      </c>
      <c r="E8" s="91" t="s">
        <v>267</v>
      </c>
    </row>
    <row r="9" spans="1:5" ht="43.5" customHeight="1" x14ac:dyDescent="0.25">
      <c r="A9" s="94">
        <v>379</v>
      </c>
      <c r="B9" s="95" t="s">
        <v>112</v>
      </c>
      <c r="C9" s="96" t="s">
        <v>113</v>
      </c>
      <c r="D9" s="61">
        <f>D10</f>
        <v>385026.53000000026</v>
      </c>
      <c r="E9" s="61">
        <f>E10</f>
        <v>-873827.93999999948</v>
      </c>
    </row>
    <row r="10" spans="1:5" ht="43.5" customHeight="1" x14ac:dyDescent="0.25">
      <c r="A10" s="92">
        <v>379</v>
      </c>
      <c r="B10" s="93" t="s">
        <v>117</v>
      </c>
      <c r="C10" s="88" t="s">
        <v>118</v>
      </c>
      <c r="D10" s="61">
        <f>D14+D15</f>
        <v>385026.53000000026</v>
      </c>
      <c r="E10" s="61">
        <f>E14+E15</f>
        <v>-873827.93999999948</v>
      </c>
    </row>
    <row r="11" spans="1:5" ht="43.5" customHeight="1" x14ac:dyDescent="0.25">
      <c r="A11" s="94">
        <v>379</v>
      </c>
      <c r="B11" s="95" t="s">
        <v>119</v>
      </c>
      <c r="C11" s="98" t="s">
        <v>120</v>
      </c>
      <c r="D11" s="97">
        <f>D14</f>
        <v>-7480120.4100000001</v>
      </c>
      <c r="E11" s="97">
        <f>E14</f>
        <v>-7395754.3099999996</v>
      </c>
    </row>
    <row r="12" spans="1:5" ht="43.5" customHeight="1" x14ac:dyDescent="0.25">
      <c r="A12" s="92">
        <v>379</v>
      </c>
      <c r="B12" s="93" t="s">
        <v>121</v>
      </c>
      <c r="C12" s="101" t="s">
        <v>122</v>
      </c>
      <c r="D12" s="97">
        <f>D14</f>
        <v>-7480120.4100000001</v>
      </c>
      <c r="E12" s="97">
        <f>E14</f>
        <v>-7395754.3099999996</v>
      </c>
    </row>
    <row r="13" spans="1:5" ht="44.25" customHeight="1" x14ac:dyDescent="0.25">
      <c r="A13" s="92">
        <v>379</v>
      </c>
      <c r="B13" s="93" t="s">
        <v>123</v>
      </c>
      <c r="C13" s="101" t="s">
        <v>124</v>
      </c>
      <c r="D13" s="97">
        <f>D14</f>
        <v>-7480120.4100000001</v>
      </c>
      <c r="E13" s="97">
        <f>E14</f>
        <v>-7395754.3099999996</v>
      </c>
    </row>
    <row r="14" spans="1:5" ht="44.25" customHeight="1" x14ac:dyDescent="0.25">
      <c r="A14" s="92">
        <v>379</v>
      </c>
      <c r="B14" s="93" t="s">
        <v>125</v>
      </c>
      <c r="C14" s="101" t="s">
        <v>126</v>
      </c>
      <c r="D14" s="97">
        <v>-7480120.4100000001</v>
      </c>
      <c r="E14" s="61">
        <v>-7395754.3099999996</v>
      </c>
    </row>
    <row r="15" spans="1:5" ht="44.25" customHeight="1" x14ac:dyDescent="0.25">
      <c r="A15" s="94">
        <v>379</v>
      </c>
      <c r="B15" s="95" t="s">
        <v>127</v>
      </c>
      <c r="C15" s="98" t="s">
        <v>128</v>
      </c>
      <c r="D15" s="61">
        <v>7865146.9400000004</v>
      </c>
      <c r="E15" s="61">
        <v>6521926.3700000001</v>
      </c>
    </row>
    <row r="16" spans="1:5" ht="43.5" customHeight="1" x14ac:dyDescent="0.25">
      <c r="A16" s="92">
        <v>379</v>
      </c>
      <c r="B16" s="93" t="s">
        <v>129</v>
      </c>
      <c r="C16" s="100" t="s">
        <v>130</v>
      </c>
      <c r="D16" s="61">
        <f>D15</f>
        <v>7865146.9400000004</v>
      </c>
      <c r="E16" s="61">
        <f>E15</f>
        <v>6521926.3700000001</v>
      </c>
    </row>
    <row r="17" spans="1:5" ht="43.5" customHeight="1" x14ac:dyDescent="0.25">
      <c r="A17" s="92">
        <v>379</v>
      </c>
      <c r="B17" s="93" t="s">
        <v>132</v>
      </c>
      <c r="C17" s="100" t="s">
        <v>131</v>
      </c>
      <c r="D17" s="61">
        <f>D15</f>
        <v>7865146.9400000004</v>
      </c>
      <c r="E17" s="61">
        <f>E15</f>
        <v>6521926.3700000001</v>
      </c>
    </row>
    <row r="18" spans="1:5" ht="43.5" customHeight="1" x14ac:dyDescent="0.25">
      <c r="A18" s="92">
        <v>379</v>
      </c>
      <c r="B18" s="93" t="s">
        <v>133</v>
      </c>
      <c r="C18" s="100" t="s">
        <v>134</v>
      </c>
      <c r="D18" s="61">
        <f>D15</f>
        <v>7865146.9400000004</v>
      </c>
      <c r="E18" s="61">
        <f>E15</f>
        <v>6521926.3700000001</v>
      </c>
    </row>
  </sheetData>
  <mergeCells count="7">
    <mergeCell ref="A7:E7"/>
    <mergeCell ref="C1:E1"/>
    <mergeCell ref="C2:E2"/>
    <mergeCell ref="C3:E3"/>
    <mergeCell ref="C4:E4"/>
    <mergeCell ref="C5:E5"/>
    <mergeCell ref="C6:E6"/>
  </mergeCells>
  <pageMargins left="0.7" right="0.56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showGridLines="0" showWhiteSpace="0" view="pageBreakPreview" zoomScaleNormal="100" zoomScaleSheetLayoutView="100" workbookViewId="0">
      <selection activeCell="B6" sqref="B6:D6"/>
    </sheetView>
  </sheetViews>
  <sheetFormatPr defaultRowHeight="15" x14ac:dyDescent="0.25"/>
  <cols>
    <col min="1" max="1" width="26.28515625" style="10" customWidth="1"/>
    <col min="2" max="2" width="30.28515625" customWidth="1"/>
    <col min="3" max="3" width="14.140625" style="60" customWidth="1"/>
    <col min="4" max="4" width="14.42578125" style="60" customWidth="1"/>
  </cols>
  <sheetData>
    <row r="1" spans="1:4" x14ac:dyDescent="0.25">
      <c r="B1" s="337" t="s">
        <v>135</v>
      </c>
      <c r="C1" s="337"/>
      <c r="D1" s="337"/>
    </row>
    <row r="2" spans="1:4" x14ac:dyDescent="0.25">
      <c r="B2" s="337" t="s">
        <v>189</v>
      </c>
      <c r="C2" s="337"/>
      <c r="D2" s="337"/>
    </row>
    <row r="3" spans="1:4" x14ac:dyDescent="0.25">
      <c r="B3" s="337" t="s">
        <v>28</v>
      </c>
      <c r="C3" s="337"/>
      <c r="D3" s="337"/>
    </row>
    <row r="4" spans="1:4" x14ac:dyDescent="0.25">
      <c r="B4" s="337" t="s">
        <v>115</v>
      </c>
      <c r="C4" s="337"/>
      <c r="D4" s="337"/>
    </row>
    <row r="5" spans="1:4" x14ac:dyDescent="0.25">
      <c r="B5" s="337" t="s">
        <v>116</v>
      </c>
      <c r="C5" s="337"/>
      <c r="D5" s="337"/>
    </row>
    <row r="6" spans="1:4" x14ac:dyDescent="0.25">
      <c r="B6" s="338" t="s">
        <v>273</v>
      </c>
      <c r="C6" s="339"/>
      <c r="D6" s="339"/>
    </row>
    <row r="7" spans="1:4" ht="87.75" customHeight="1" x14ac:dyDescent="0.25">
      <c r="A7" s="336" t="s">
        <v>268</v>
      </c>
      <c r="B7" s="336"/>
      <c r="C7" s="336"/>
      <c r="D7" s="336"/>
    </row>
    <row r="8" spans="1:4" ht="105" x14ac:dyDescent="0.25">
      <c r="A8" s="90" t="s">
        <v>136</v>
      </c>
      <c r="B8" s="89" t="s">
        <v>92</v>
      </c>
      <c r="C8" s="91" t="s">
        <v>266</v>
      </c>
      <c r="D8" s="91" t="s">
        <v>267</v>
      </c>
    </row>
    <row r="9" spans="1:4" ht="43.5" customHeight="1" x14ac:dyDescent="0.25">
      <c r="A9" s="95" t="s">
        <v>112</v>
      </c>
      <c r="B9" s="96" t="s">
        <v>113</v>
      </c>
      <c r="C9" s="61">
        <f>C10</f>
        <v>385026.53000000026</v>
      </c>
      <c r="D9" s="61">
        <f>D10</f>
        <v>-873827.93999999948</v>
      </c>
    </row>
    <row r="10" spans="1:4" ht="43.5" customHeight="1" x14ac:dyDescent="0.25">
      <c r="A10" s="93" t="s">
        <v>117</v>
      </c>
      <c r="B10" s="88" t="s">
        <v>118</v>
      </c>
      <c r="C10" s="61">
        <f>C14+C15</f>
        <v>385026.53000000026</v>
      </c>
      <c r="D10" s="61">
        <f>D14+D15</f>
        <v>-873827.93999999948</v>
      </c>
    </row>
    <row r="11" spans="1:4" ht="43.5" customHeight="1" x14ac:dyDescent="0.25">
      <c r="A11" s="95" t="s">
        <v>119</v>
      </c>
      <c r="B11" s="98" t="s">
        <v>120</v>
      </c>
      <c r="C11" s="212">
        <f>C14</f>
        <v>-7480120.4100000001</v>
      </c>
      <c r="D11" s="212">
        <f>D14</f>
        <v>-7395754.3099999996</v>
      </c>
    </row>
    <row r="12" spans="1:4" ht="43.5" customHeight="1" x14ac:dyDescent="0.25">
      <c r="A12" s="93" t="s">
        <v>121</v>
      </c>
      <c r="B12" s="101" t="s">
        <v>122</v>
      </c>
      <c r="C12" s="212">
        <f>C14</f>
        <v>-7480120.4100000001</v>
      </c>
      <c r="D12" s="212">
        <f>D14</f>
        <v>-7395754.3099999996</v>
      </c>
    </row>
    <row r="13" spans="1:4" ht="44.25" customHeight="1" x14ac:dyDescent="0.25">
      <c r="A13" s="93" t="s">
        <v>123</v>
      </c>
      <c r="B13" s="101" t="s">
        <v>124</v>
      </c>
      <c r="C13" s="212">
        <f>C14</f>
        <v>-7480120.4100000001</v>
      </c>
      <c r="D13" s="212">
        <f>D14</f>
        <v>-7395754.3099999996</v>
      </c>
    </row>
    <row r="14" spans="1:4" ht="44.25" customHeight="1" x14ac:dyDescent="0.25">
      <c r="A14" s="93" t="s">
        <v>125</v>
      </c>
      <c r="B14" s="101" t="s">
        <v>126</v>
      </c>
      <c r="C14" s="212">
        <v>-7480120.4100000001</v>
      </c>
      <c r="D14" s="213">
        <v>-7395754.3099999996</v>
      </c>
    </row>
    <row r="15" spans="1:4" ht="44.25" customHeight="1" x14ac:dyDescent="0.25">
      <c r="A15" s="95" t="s">
        <v>127</v>
      </c>
      <c r="B15" s="98" t="s">
        <v>128</v>
      </c>
      <c r="C15" s="61">
        <v>7865146.9400000004</v>
      </c>
      <c r="D15" s="61">
        <v>6521926.3700000001</v>
      </c>
    </row>
    <row r="16" spans="1:4" ht="43.5" customHeight="1" x14ac:dyDescent="0.25">
      <c r="A16" s="93" t="s">
        <v>129</v>
      </c>
      <c r="B16" s="100" t="s">
        <v>130</v>
      </c>
      <c r="C16" s="61">
        <f>C15</f>
        <v>7865146.9400000004</v>
      </c>
      <c r="D16" s="61">
        <f>D15</f>
        <v>6521926.3700000001</v>
      </c>
    </row>
    <row r="17" spans="1:4" ht="43.5" customHeight="1" x14ac:dyDescent="0.25">
      <c r="A17" s="93" t="s">
        <v>132</v>
      </c>
      <c r="B17" s="100" t="s">
        <v>131</v>
      </c>
      <c r="C17" s="61">
        <f>C15</f>
        <v>7865146.9400000004</v>
      </c>
      <c r="D17" s="61">
        <f>D15</f>
        <v>6521926.3700000001</v>
      </c>
    </row>
    <row r="18" spans="1:4" ht="43.5" customHeight="1" x14ac:dyDescent="0.25">
      <c r="A18" s="93" t="s">
        <v>133</v>
      </c>
      <c r="B18" s="100" t="s">
        <v>134</v>
      </c>
      <c r="C18" s="61">
        <f>C15</f>
        <v>7865146.9400000004</v>
      </c>
      <c r="D18" s="61">
        <f>D15</f>
        <v>6521926.3700000001</v>
      </c>
    </row>
  </sheetData>
  <mergeCells count="7">
    <mergeCell ref="A7:D7"/>
    <mergeCell ref="B1:D1"/>
    <mergeCell ref="B2:D2"/>
    <mergeCell ref="B3:D3"/>
    <mergeCell ref="B4:D4"/>
    <mergeCell ref="B5:D5"/>
    <mergeCell ref="B6:D6"/>
  </mergeCells>
  <pageMargins left="0.7" right="0.56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abSelected="1" view="pageLayout" zoomScaleNormal="100" workbookViewId="0">
      <selection activeCell="D6" sqref="D6:F6"/>
    </sheetView>
  </sheetViews>
  <sheetFormatPr defaultRowHeight="15" x14ac:dyDescent="0.25"/>
  <cols>
    <col min="1" max="1" width="4.42578125" style="10" customWidth="1"/>
    <col min="2" max="2" width="5.28515625" style="10" customWidth="1"/>
    <col min="3" max="3" width="45" customWidth="1"/>
    <col min="4" max="5" width="13.85546875" style="60" customWidth="1"/>
    <col min="6" max="6" width="6.7109375" style="25" customWidth="1"/>
  </cols>
  <sheetData>
    <row r="1" spans="1:6" x14ac:dyDescent="0.25">
      <c r="D1" s="341" t="s">
        <v>141</v>
      </c>
      <c r="E1" s="341"/>
      <c r="F1" s="341"/>
    </row>
    <row r="2" spans="1:6" x14ac:dyDescent="0.25">
      <c r="D2" s="341" t="s">
        <v>189</v>
      </c>
      <c r="E2" s="341"/>
      <c r="F2" s="341"/>
    </row>
    <row r="3" spans="1:6" x14ac:dyDescent="0.25">
      <c r="D3" s="341" t="s">
        <v>28</v>
      </c>
      <c r="E3" s="341"/>
      <c r="F3" s="341"/>
    </row>
    <row r="4" spans="1:6" x14ac:dyDescent="0.25">
      <c r="D4" s="341" t="s">
        <v>115</v>
      </c>
      <c r="E4" s="341"/>
      <c r="F4" s="341"/>
    </row>
    <row r="5" spans="1:6" x14ac:dyDescent="0.25">
      <c r="D5" s="341" t="s">
        <v>116</v>
      </c>
      <c r="E5" s="341"/>
      <c r="F5" s="341"/>
    </row>
    <row r="6" spans="1:6" x14ac:dyDescent="0.25">
      <c r="D6" s="342" t="s">
        <v>277</v>
      </c>
      <c r="E6" s="343"/>
      <c r="F6" s="343"/>
    </row>
    <row r="7" spans="1:6" ht="51.75" customHeight="1" x14ac:dyDescent="0.25">
      <c r="A7" s="340" t="s">
        <v>269</v>
      </c>
      <c r="B7" s="340"/>
      <c r="C7" s="340"/>
      <c r="D7" s="340"/>
      <c r="E7" s="340"/>
      <c r="F7" s="340"/>
    </row>
    <row r="8" spans="1:6" ht="74.25" customHeight="1" x14ac:dyDescent="0.25">
      <c r="A8" s="95" t="s">
        <v>36</v>
      </c>
      <c r="B8" s="95" t="s">
        <v>137</v>
      </c>
      <c r="C8" s="102" t="s">
        <v>138</v>
      </c>
      <c r="D8" s="97" t="s">
        <v>270</v>
      </c>
      <c r="E8" s="97" t="s">
        <v>271</v>
      </c>
      <c r="F8" s="103" t="s">
        <v>139</v>
      </c>
    </row>
    <row r="9" spans="1:6" ht="31.5" customHeight="1" x14ac:dyDescent="0.25">
      <c r="A9" s="93" t="s">
        <v>32</v>
      </c>
      <c r="B9" s="93" t="s">
        <v>31</v>
      </c>
      <c r="C9" s="88" t="s">
        <v>140</v>
      </c>
      <c r="D9" s="59">
        <v>386914.39</v>
      </c>
      <c r="E9" s="59">
        <v>386914.39</v>
      </c>
      <c r="F9" s="126">
        <f>E9*100/D9</f>
        <v>100</v>
      </c>
    </row>
    <row r="10" spans="1:6" ht="44.25" customHeight="1" x14ac:dyDescent="0.25">
      <c r="A10" s="93" t="s">
        <v>32</v>
      </c>
      <c r="B10" s="93" t="s">
        <v>43</v>
      </c>
      <c r="C10" s="88" t="s">
        <v>142</v>
      </c>
      <c r="D10" s="59">
        <v>1612746.54</v>
      </c>
      <c r="E10" s="59">
        <v>1572322.5</v>
      </c>
      <c r="F10" s="126">
        <f t="shared" ref="F10:F25" si="0">E10*100/D10</f>
        <v>97.493466022255419</v>
      </c>
    </row>
    <row r="11" spans="1:6" hidden="1" x14ac:dyDescent="0.25">
      <c r="A11" s="93"/>
      <c r="B11" s="93"/>
      <c r="C11" s="88"/>
      <c r="D11" s="59"/>
      <c r="E11" s="59"/>
      <c r="F11" s="126"/>
    </row>
    <row r="12" spans="1:6" x14ac:dyDescent="0.25">
      <c r="A12" s="93" t="s">
        <v>32</v>
      </c>
      <c r="B12" s="93" t="s">
        <v>48</v>
      </c>
      <c r="C12" s="57" t="s">
        <v>47</v>
      </c>
      <c r="D12" s="59">
        <v>5000</v>
      </c>
      <c r="E12" s="59">
        <v>0</v>
      </c>
      <c r="F12" s="126">
        <f t="shared" si="0"/>
        <v>0</v>
      </c>
    </row>
    <row r="13" spans="1:6" x14ac:dyDescent="0.25">
      <c r="A13" s="93" t="s">
        <v>32</v>
      </c>
      <c r="B13" s="93" t="s">
        <v>51</v>
      </c>
      <c r="C13" s="57" t="s">
        <v>50</v>
      </c>
      <c r="D13" s="59">
        <v>56812.49</v>
      </c>
      <c r="E13" s="59">
        <v>54792.5</v>
      </c>
      <c r="F13" s="126">
        <f t="shared" si="0"/>
        <v>96.444461420367247</v>
      </c>
    </row>
    <row r="14" spans="1:6" x14ac:dyDescent="0.25">
      <c r="A14" s="93" t="s">
        <v>31</v>
      </c>
      <c r="B14" s="93" t="s">
        <v>55</v>
      </c>
      <c r="C14" s="57" t="s">
        <v>82</v>
      </c>
      <c r="D14" s="59">
        <v>100690</v>
      </c>
      <c r="E14" s="59">
        <v>100690</v>
      </c>
      <c r="F14" s="126">
        <f t="shared" si="0"/>
        <v>100</v>
      </c>
    </row>
    <row r="15" spans="1:6" ht="45" x14ac:dyDescent="0.25">
      <c r="A15" s="93" t="s">
        <v>55</v>
      </c>
      <c r="B15" s="93" t="s">
        <v>65</v>
      </c>
      <c r="C15" s="88" t="s">
        <v>143</v>
      </c>
      <c r="D15" s="59">
        <v>102884</v>
      </c>
      <c r="E15" s="59">
        <v>102884</v>
      </c>
      <c r="F15" s="126">
        <f t="shared" si="0"/>
        <v>100</v>
      </c>
    </row>
    <row r="16" spans="1:6" ht="50.25" hidden="1" customHeight="1" x14ac:dyDescent="0.25">
      <c r="A16" s="93" t="s">
        <v>55</v>
      </c>
      <c r="B16" s="93" t="s">
        <v>69</v>
      </c>
      <c r="C16" s="88" t="s">
        <v>218</v>
      </c>
      <c r="D16" s="59"/>
      <c r="E16" s="59">
        <v>0</v>
      </c>
      <c r="F16" s="126" t="e">
        <f t="shared" si="0"/>
        <v>#DIV/0!</v>
      </c>
    </row>
    <row r="17" spans="1:6" ht="20.25" customHeight="1" x14ac:dyDescent="0.25">
      <c r="A17" s="93" t="s">
        <v>43</v>
      </c>
      <c r="B17" s="93" t="s">
        <v>56</v>
      </c>
      <c r="C17" s="57" t="s">
        <v>144</v>
      </c>
      <c r="D17" s="59">
        <v>1315483</v>
      </c>
      <c r="E17" s="59">
        <v>595200</v>
      </c>
      <c r="F17" s="126">
        <f t="shared" si="0"/>
        <v>45.245738637443431</v>
      </c>
    </row>
    <row r="18" spans="1:6" hidden="1" x14ac:dyDescent="0.25">
      <c r="A18" s="93" t="s">
        <v>43</v>
      </c>
      <c r="B18" s="93" t="s">
        <v>174</v>
      </c>
      <c r="C18" s="57" t="s">
        <v>175</v>
      </c>
      <c r="D18" s="59"/>
      <c r="E18" s="59"/>
      <c r="F18" s="126" t="e">
        <f t="shared" si="0"/>
        <v>#DIV/0!</v>
      </c>
    </row>
    <row r="19" spans="1:6" x14ac:dyDescent="0.25">
      <c r="A19" s="93" t="s">
        <v>58</v>
      </c>
      <c r="B19" s="93" t="s">
        <v>31</v>
      </c>
      <c r="C19" s="57" t="s">
        <v>61</v>
      </c>
      <c r="D19" s="59">
        <v>172226.36</v>
      </c>
      <c r="E19" s="59">
        <v>172226.36</v>
      </c>
      <c r="F19" s="126">
        <f t="shared" si="0"/>
        <v>100.00000000000001</v>
      </c>
    </row>
    <row r="20" spans="1:6" x14ac:dyDescent="0.25">
      <c r="A20" s="93" t="s">
        <v>58</v>
      </c>
      <c r="B20" s="93" t="s">
        <v>55</v>
      </c>
      <c r="C20" s="57" t="s">
        <v>62</v>
      </c>
      <c r="D20" s="59">
        <v>1478874.53</v>
      </c>
      <c r="E20" s="59">
        <v>1388521.31</v>
      </c>
      <c r="F20" s="126">
        <f t="shared" si="0"/>
        <v>93.890406645924173</v>
      </c>
    </row>
    <row r="21" spans="1:6" ht="30" x14ac:dyDescent="0.25">
      <c r="A21" s="93" t="s">
        <v>57</v>
      </c>
      <c r="B21" s="93" t="s">
        <v>58</v>
      </c>
      <c r="C21" s="88" t="s">
        <v>63</v>
      </c>
      <c r="D21" s="59">
        <v>35000</v>
      </c>
      <c r="E21" s="59">
        <v>25000</v>
      </c>
      <c r="F21" s="126">
        <f t="shared" si="0"/>
        <v>71.428571428571431</v>
      </c>
    </row>
    <row r="22" spans="1:6" x14ac:dyDescent="0.25">
      <c r="A22" s="93" t="s">
        <v>65</v>
      </c>
      <c r="B22" s="93" t="s">
        <v>32</v>
      </c>
      <c r="C22" s="104" t="s">
        <v>64</v>
      </c>
      <c r="D22" s="59">
        <v>19632.11</v>
      </c>
      <c r="E22" s="59">
        <v>19632.11</v>
      </c>
      <c r="F22" s="126">
        <f t="shared" si="0"/>
        <v>100</v>
      </c>
    </row>
    <row r="23" spans="1:6" x14ac:dyDescent="0.25">
      <c r="A23" s="93" t="s">
        <v>48</v>
      </c>
      <c r="B23" s="93" t="s">
        <v>32</v>
      </c>
      <c r="C23" s="105" t="s">
        <v>185</v>
      </c>
      <c r="D23" s="59">
        <v>52000</v>
      </c>
      <c r="E23" s="59">
        <v>51689.4</v>
      </c>
      <c r="F23" s="126">
        <f t="shared" ref="F23" si="1">E23*100/D23</f>
        <v>99.402692307692305</v>
      </c>
    </row>
    <row r="24" spans="1:6" ht="30" x14ac:dyDescent="0.25">
      <c r="A24" s="93" t="s">
        <v>69</v>
      </c>
      <c r="B24" s="93" t="s">
        <v>55</v>
      </c>
      <c r="C24" s="105" t="s">
        <v>145</v>
      </c>
      <c r="D24" s="59">
        <v>2526883.52</v>
      </c>
      <c r="E24" s="59">
        <v>2052053.8</v>
      </c>
      <c r="F24" s="126">
        <f t="shared" si="0"/>
        <v>81.208879782476089</v>
      </c>
    </row>
    <row r="25" spans="1:6" x14ac:dyDescent="0.25">
      <c r="A25" s="93"/>
      <c r="B25" s="93"/>
      <c r="C25" s="106" t="s">
        <v>146</v>
      </c>
      <c r="D25" s="61">
        <f>SUM(D9:D24)</f>
        <v>7865146.9399999995</v>
      </c>
      <c r="E25" s="61">
        <f>SUM(E9:E24)</f>
        <v>6521926.370000001</v>
      </c>
      <c r="F25" s="127">
        <f t="shared" si="0"/>
        <v>82.921862995734472</v>
      </c>
    </row>
  </sheetData>
  <mergeCells count="7">
    <mergeCell ref="A7:F7"/>
    <mergeCell ref="D1:F1"/>
    <mergeCell ref="D2:F2"/>
    <mergeCell ref="D3:F3"/>
    <mergeCell ref="D4:F4"/>
    <mergeCell ref="D5:F5"/>
    <mergeCell ref="D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Решение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2023-03-15T11:22:01Z</dcterms:modified>
</cp:coreProperties>
</file>