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tabRatio="913" activeTab="5"/>
  </bookViews>
  <sheets>
    <sheet name="1.Источники внутр. финан-я" sheetId="1" r:id="rId1"/>
    <sheet name="2.Доходы" sheetId="2" r:id="rId2"/>
    <sheet name="3. Разделы" sheetId="3" r:id="rId3"/>
    <sheet name="4. КЦСР И КВР" sheetId="4" r:id="rId4"/>
    <sheet name="5. Ведомственная" sheetId="5" r:id="rId5"/>
    <sheet name="6. Программы" sheetId="6" r:id="rId6"/>
    <sheet name="7. Межбюдж. трансф. из района" sheetId="7" r:id="rId7"/>
    <sheet name="8. Межбюдж. транс. из бюдж. МО" sheetId="8" r:id="rId8"/>
    <sheet name="Лист1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<sst xmlns="http://schemas.openxmlformats.org/spreadsheetml/2006/main" count="1566" uniqueCount="329">
  <si>
    <t>Приложение 1</t>
  </si>
  <si>
    <t>(тыс.рублей)</t>
  </si>
  <si>
    <t>Код бюджетной классификации</t>
  </si>
  <si>
    <t>Наименование кода группы, подгруппы, статьи, подстатьи, элемента, вида источников финансирования дефицитов бюджетов, относящихся к источникам финансирования дефицитов бюджетов Российской Федерации*</t>
  </si>
  <si>
    <t>Сумма</t>
  </si>
  <si>
    <t>038 01 05 00 00 00 0000 000</t>
  </si>
  <si>
    <t>Изменение остатков средств на счетах по учету средств бюджета</t>
  </si>
  <si>
    <t>038 01 05 00 00 00 0000 500</t>
  </si>
  <si>
    <t>Увеличение остатков средств бюджетов</t>
  </si>
  <si>
    <t>038 01 05 02 01 00 0000 510</t>
  </si>
  <si>
    <t>Увеличение прочих остатков денежных средств бюджетов</t>
  </si>
  <si>
    <t>038 01 05 02 01 10 0000 510</t>
  </si>
  <si>
    <t>Увеличение прочих остатков денежных средств бюджетов сельских поселений</t>
  </si>
  <si>
    <t>038 01 05 00 00 00 0000 600</t>
  </si>
  <si>
    <t>Уменьшение  остатков средств бюджетов</t>
  </si>
  <si>
    <t>038 01 05 02 01 00 0000 610</t>
  </si>
  <si>
    <t>Уменьшение прочих остатков денежных средств бюджетов</t>
  </si>
  <si>
    <t>038 01 05 02 01 10 0000 610</t>
  </si>
  <si>
    <t>Уменьшение прочих остатков денежных средств бюджетов сельских поселений</t>
  </si>
  <si>
    <t>ИТОГО</t>
  </si>
  <si>
    <t>Приложение 2</t>
  </si>
  <si>
    <t xml:space="preserve"> ФОРМИРУЕМЫЙ ЗА СЧЕТ НАЛОГОВЫХ И НЕНАЛОГОВЫХ ДОХОДОВ, А ТАК ЖЕ</t>
  </si>
  <si>
    <t>( тыс.рублей)</t>
  </si>
  <si>
    <t>Код бюджетной классификации Российской Федерации</t>
  </si>
  <si>
    <t>Наименование доходов</t>
  </si>
  <si>
    <t xml:space="preserve">Сумма 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</si>
  <si>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</si>
  <si>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</si>
  <si>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</si>
  <si>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</si>
  <si>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</si>
  <si>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кодеска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</si>
  <si>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</si>
  <si>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кодеска Российской Федерации</t>
  </si>
  <si>
    <t xml:space="preserve">1 01 02030 01 0000 110 </t>
  </si>
  <si>
    <t>Налог на доходы физических лиц с доходов, полученных физическими лицами, в соответствии со статьей 228 Налогового кодеска Российской Федерации</t>
  </si>
  <si>
    <t xml:space="preserve">1 06 00000 00 0000 000 </t>
  </si>
  <si>
    <t>НАЛОГИ  НА ИМУЩЕСТВО</t>
  </si>
  <si>
    <t xml:space="preserve">1 06 01000 00 0000 110 </t>
  </si>
  <si>
    <t>Налог на имущество физических лиц</t>
  </si>
  <si>
    <t xml:space="preserve">1 06 01030 10 1000 110 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</si>
  <si>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</si>
  <si>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 xml:space="preserve">1 06 06000 00 0000 110 </t>
  </si>
  <si>
    <t>Земельный налог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</si>
  <si>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</si>
  <si>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</si>
  <si>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</si>
  <si>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</si>
  <si>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1 08 00000 00 0000 110 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</si>
  <si>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</si>
  <si>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</si>
  <si>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</si>
  <si>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</si>
  <si>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</si>
  <si>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</si>
  <si>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Доходы,получаемые в виде арендной либо иной платы за пердачу в возмезное пользование гсударственного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числе казенных)</t>
  </si>
  <si>
    <t xml:space="preserve">1 11 05020 00 0000 120 </t>
  </si>
  <si>
    <t>Доходы, 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(заисключением земельных участков бюджетных и автономных учреждений)</t>
  </si>
  <si>
    <t xml:space="preserve">1 11 05025 10 0000 120 </t>
  </si>
  <si>
    <t>Доходы, 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</si>
  <si>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1 11 05035 00 0000 120 </t>
  </si>
  <si>
    <t>Доходы от сдачи в аренде имущества, находящегося в оперативном управлении</t>
  </si>
  <si>
    <t xml:space="preserve">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</si>
  <si>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</si>
  <si>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</si>
  <si>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</si>
  <si>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</si>
  <si>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</si>
  <si>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</si>
  <si>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</si>
  <si>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</si>
  <si>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Российкой Федерации )межбюджетные субсидии)</t>
  </si>
  <si>
    <t>2 02 29999 10 0000150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</si>
  <si>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</si>
  <si>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</si>
  <si>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</si>
  <si>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</si>
  <si>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</si>
  <si>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</si>
  <si>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</si>
  <si>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</si>
  <si>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</si>
  <si>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ВСЕГО </t>
  </si>
  <si>
    <t>Приложение 4</t>
  </si>
  <si>
    <t xml:space="preserve"> </t>
  </si>
  <si>
    <t>038</t>
  </si>
  <si>
    <t>2 02 49999 10 0000 150</t>
  </si>
  <si>
    <t>Прочие межбюджетные трансферты, передаваемые бюджетам сельских поселений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</si>
  <si>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</si>
  <si>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</si>
  <si>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2 07 05020 10 0000 150</t>
  </si>
  <si>
    <t>Наименование</t>
  </si>
  <si>
    <t>Раздел</t>
  </si>
  <si>
    <t>Подраздел</t>
  </si>
  <si>
    <t xml:space="preserve">ОБЩЕГОСУДАРСТВЕННЫЕ ВОПРОСЫ                                                                      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</si>
  <si>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</si>
  <si>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</si>
  <si>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</si>
  <si>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</si>
  <si>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</si>
  <si>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</si>
  <si>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</si>
  <si>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</si>
  <si>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</si>
  <si>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</si>
  <si>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1,0</t>
  </si>
  <si>
    <t xml:space="preserve">НАЦИОНАЛЬНАЯ БЕЗОПАСНОСТЬ И ПРАВООХРАНИТЕЛЬНАЯ ДЕЯТЕЛЬНОСТЬ </t>
  </si>
  <si>
    <t>03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</si>
  <si>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</si>
  <si>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</si>
  <si>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</si>
  <si>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</si>
  <si>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</si>
  <si>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 xml:space="preserve">ЖИЛИЩНО-КОММУНАЛЬНОЕ ХОЗЯЙСТВО           </t>
  </si>
  <si>
    <t>05</t>
  </si>
  <si>
    <t>Благоустройство</t>
  </si>
  <si>
    <t>КУЛЬТУРА, КИНЕМАТОГРАФИЯ</t>
  </si>
  <si>
    <t>08</t>
  </si>
  <si>
    <t xml:space="preserve">Культура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</si>
  <si>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</si>
  <si>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</si>
  <si>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</si>
  <si>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</si>
  <si>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ФИЗИЧЕСКАЯ  КУЛЬТУРА  И  СПОРТ</t>
  </si>
  <si>
    <t>11</t>
  </si>
  <si>
    <t>Физическая культура</t>
  </si>
  <si>
    <t>Распределение бюджетных ассигнований по разделам, подразделам, целевым статьям</t>
  </si>
  <si>
    <t>Вид расходов</t>
  </si>
  <si>
    <t>ОБЩЕГОСУДАРСТВЕННЫЕ ВОПРОСЫ</t>
  </si>
  <si>
    <t>91 0 00 00000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</si>
  <si>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</si>
  <si>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</si>
  <si>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адмнистраций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</si>
  <si>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</si>
  <si>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</si>
  <si>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</si>
  <si>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 xml:space="preserve">04 </t>
  </si>
  <si>
    <t>850</t>
  </si>
  <si>
    <t xml:space="preserve">Расходы на осуществление отдельных государственных полномочий  в сфере административных отношений </t>
  </si>
  <si>
    <t>70 0 00 00000</t>
  </si>
  <si>
    <t>Резервные фонды местных администраций</t>
  </si>
  <si>
    <t>70 1 00 00000</t>
  </si>
  <si>
    <t>Резервные средства</t>
  </si>
  <si>
    <t>870</t>
  </si>
  <si>
    <t>13</t>
  </si>
  <si>
    <t xml:space="preserve">Мероприятия в области управления и распоряжения объектами муниципальной собственности  </t>
  </si>
  <si>
    <t>91 0 00 20210</t>
  </si>
  <si>
    <t>91 0 00 20220</t>
  </si>
  <si>
    <t>Мероприятия по проведению оздоровительной кампании детей</t>
  </si>
  <si>
    <t>540</t>
  </si>
  <si>
    <t>Организация работы в сфере владения, пользования и распоряжения имуществом, находящимся в собственности поселения</t>
  </si>
  <si>
    <t>Организация работы в части ведения бюджетного (бухгалтерского) учета и составления отчетности</t>
  </si>
  <si>
    <t>Расходы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</si>
  <si>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</si>
  <si>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</si>
  <si>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Мероприятия, связанные с обеспечением пожарной безопасности</t>
  </si>
  <si>
    <t>91 0 00 20230</t>
  </si>
  <si>
    <t>Мероприятия в области землепользования и землеустройства</t>
  </si>
  <si>
    <t>91 0 00 20240</t>
  </si>
  <si>
    <t>Мероприятия в области территориального планирования</t>
  </si>
  <si>
    <t>91 0 00 20250</t>
  </si>
  <si>
    <t>ЖИЛИЩНО-КОММУНАЛЬНОЕ ХОЗЯЙСТВО</t>
  </si>
  <si>
    <t>Основное мероприятие "Текущее содержание и обслуживание уличного освещения территории поселения"</t>
  </si>
  <si>
    <t xml:space="preserve"> Организация уличного освещения</t>
  </si>
  <si>
    <t>Основное мероприятие: "Организация и содержание мест захоронения"</t>
  </si>
  <si>
    <t>Расходы на организацию и содержание мест захоронения</t>
  </si>
  <si>
    <t>Основное мероприятие: "Прочие мероприятия по благоустройству территории поселения"</t>
  </si>
  <si>
    <t>Расходы на проведение прочих мероприятий по благоустройству</t>
  </si>
  <si>
    <t>Расходы на участие в проекте "Народный бюджет"</t>
  </si>
  <si>
    <t>Основное мероприятие: "Ликвидация очагов распространения сорного растения борщевик Сосновского"</t>
  </si>
  <si>
    <t>Расходы на уничтожение очагов распространения сорного растения борщевик Сосновского механическим и химическим методом</t>
  </si>
  <si>
    <t>91 0 00 20270</t>
  </si>
  <si>
    <t>Культура</t>
  </si>
  <si>
    <t>Организация досуга и обеспечение жителей поселения услугами организаций культуры</t>
  </si>
  <si>
    <t>91 0 00 60020</t>
  </si>
  <si>
    <t>91 0 00 20280</t>
  </si>
  <si>
    <t>Социальные выплаты гражданам, кроме публичных нормативных социальных выплат</t>
  </si>
  <si>
    <t>320</t>
  </si>
  <si>
    <t>Оказание других видов социальной помощи</t>
  </si>
  <si>
    <t>91 0 00 20290</t>
  </si>
  <si>
    <t>ФИЗИЧЕСКАЯ КУЛЬТУРА И СПОРТ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</si>
  <si>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</si>
  <si>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Обеспечение условий для развития физической культуры</t>
  </si>
  <si>
    <t xml:space="preserve">ИТОГО РАСХОДОВ                                                          </t>
  </si>
  <si>
    <t xml:space="preserve">распорядителям бюджетных средств, разделам, подразделам и (или) целевым статьям </t>
  </si>
  <si>
    <t>Код ведомства</t>
  </si>
  <si>
    <t>Целевая  статья</t>
  </si>
  <si>
    <t>Общегосударственные вопросы</t>
  </si>
  <si>
    <t>Иные закупки товаров, работ и услуг для  обеспечения государственных (муниципальных) нужд</t>
  </si>
  <si>
    <t>Организация работы по финансовому внутреннему контролю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</si>
  <si>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</si>
  <si>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</si>
  <si>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</si>
  <si>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</si>
  <si>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</si>
  <si>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</si>
  <si>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</si>
  <si>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Обеспечение условий  для развития физической культуры</t>
  </si>
  <si>
    <t xml:space="preserve">ИТОГО  РАСХОДОВ                                                                   </t>
  </si>
  <si>
    <t xml:space="preserve">Распределение бюджетных ассигнований на реализацию муниципальных </t>
  </si>
  <si>
    <t>(тыс. рублей)</t>
  </si>
  <si>
    <t>Наименование муниципальной программы</t>
  </si>
  <si>
    <t>Целевая статья</t>
  </si>
  <si>
    <t>Основное мероприятие " Текущее содержание и обслуживание уличного освещения территории поселения"</t>
  </si>
  <si>
    <t>Организация условий для развития физической культуры</t>
  </si>
  <si>
    <t>Всего</t>
  </si>
  <si>
    <t>Распределение объемов иных межбюджетных трансфертов бюджету</t>
  </si>
  <si>
    <t>Грязовецкого муниципального района за счет средств</t>
  </si>
  <si>
    <t>Наименование передаваемого полномочия</t>
  </si>
  <si>
    <t>2022 год</t>
  </si>
  <si>
    <t>ВСЕГО РАСХОДОВ</t>
  </si>
  <si>
    <t>2023 год</t>
  </si>
  <si>
    <t xml:space="preserve">ОБЪЕМ  ДОХОДОВ БЮДЖЕТА СЕЛЬСКОГО ПОСЕЛЕНИЯ ЮРОВСКОЕ,   </t>
  </si>
  <si>
    <t>к решению Совета сельского поселения</t>
  </si>
  <si>
    <t>АДМИНИСТРАЦИЯ СЕЛЬСКОГО ПОСЕЛЕНИЯ ЮРОВСКОЕ</t>
  </si>
  <si>
    <t xml:space="preserve">к решению Совета сельского поселения </t>
  </si>
  <si>
    <t>Условно-утверждаемые расходы</t>
  </si>
  <si>
    <t>03 0 00 00000</t>
  </si>
  <si>
    <t>03 0 01 00000</t>
  </si>
  <si>
    <t>03 0 02 00000</t>
  </si>
  <si>
    <t>Условно - утверждаемые расходы</t>
  </si>
  <si>
    <t xml:space="preserve"> к решению Совета сельского поселения</t>
  </si>
  <si>
    <t xml:space="preserve">Источники внутреннего финансирования дефицита бюджета сельского </t>
  </si>
  <si>
    <t>сельского поселения Юровское на 2021 год</t>
  </si>
  <si>
    <t>РАСПРЕДЕЛЕНИЕ БЮДЖЕТНЫХ АССИГНОВАНИЙ ПО РАЗДЕЛАМ, ПОДРАЗДЕЛАМ</t>
  </si>
  <si>
    <t>к решение Совета сельского поселения</t>
  </si>
  <si>
    <t>(муниципальным программам и непрограммным направлениям деятельности), группам(группам и подруппам)</t>
  </si>
  <si>
    <t xml:space="preserve"> (муниципапальным  программам и непрограммным направлениям деятельности), группам (группам и подгруппам)</t>
  </si>
  <si>
    <t xml:space="preserve"> и плановый  период 2022 и 2023 годов"</t>
  </si>
  <si>
    <t>Муниципальная программа "Муниципальное управление в сельском поселении Юровское на 2021-2025 годы"</t>
  </si>
  <si>
    <t>Основное мероприятие "Деятельность главы сельского поселения Юровское"</t>
  </si>
  <si>
    <t>03 0 01 00190</t>
  </si>
  <si>
    <t>Основное мероприятие "Деятельность органов местного самоуправления сельского поселения Юровское"</t>
  </si>
  <si>
    <t>03 0 02 00190</t>
  </si>
  <si>
    <t>03 0 02 72310</t>
  </si>
  <si>
    <t>03 0 02 60040</t>
  </si>
  <si>
    <t>03 0 02 60070</t>
  </si>
  <si>
    <t>03 0 02 60080</t>
  </si>
  <si>
    <t>03 0 02 60100</t>
  </si>
  <si>
    <t>03 0 02 60130</t>
  </si>
  <si>
    <t>03 0 02 60180</t>
  </si>
  <si>
    <t>03 0 02 60190</t>
  </si>
  <si>
    <t>03 0 02 51180</t>
  </si>
  <si>
    <t>Защита населения и территории от чрезвычайных ситуаций природного и техногенного характера, пожарная безопасность</t>
  </si>
  <si>
    <t>92 0 00 00000</t>
  </si>
  <si>
    <t>Выполнение функций администрации сельского поселения, связанных с решением вопросов местного значения</t>
  </si>
  <si>
    <t>Обеспечение деятельности органов местного самоуправления сельского поселения Юровское</t>
  </si>
  <si>
    <t>Обеспечение деятельности главы сельского поселения Юровское</t>
  </si>
  <si>
    <t>Содержание автомобильных дорог общего пользования, мостов и иных транспортных инженерных сооружений местного значения в границах сельского поселения</t>
  </si>
  <si>
    <t>Выполнение передаваемых полномочий по содержанию внутрипоселенческих и межпоселенческих дорог сельского поселения</t>
  </si>
  <si>
    <t>92 0 00 20710</t>
  </si>
  <si>
    <t>92 0 00 21620</t>
  </si>
  <si>
    <t>Организация уличного освещения</t>
  </si>
  <si>
    <t>Доплаты к пенсиям муниципальных служащих</t>
  </si>
  <si>
    <t>05 0 00 00000</t>
  </si>
  <si>
    <t>05 0 01 00000</t>
  </si>
  <si>
    <t>05 0 01 60010</t>
  </si>
  <si>
    <t>Прочие мероприятия по реализации  функций, связанных с общегосударственным управлением</t>
  </si>
  <si>
    <t>Организация работы в сфере информационных технологий</t>
  </si>
  <si>
    <t>Организация  работы по внешнему финансовому контролю</t>
  </si>
  <si>
    <t>Организация работы по сбору статистических показателей сельского поселения</t>
  </si>
  <si>
    <t>Организация работы в сфере  закупок товаров, работ, услуг для обеспечения муниципальных нужд</t>
  </si>
  <si>
    <t>Организация работы в сфере закупок товаров, работ, услуг для обеспечения муниципальных нужд</t>
  </si>
  <si>
    <t>Распределение объемов межбюджетных трансфертов</t>
  </si>
  <si>
    <t xml:space="preserve"> бюджету сельского поселения Юровское из бюджета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</si>
  <si>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</si>
  <si>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</si>
  <si>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Муниципальная программа "Развитие физической культуры и спорта в сельском поселении Юровское на 2022-2026 годы"</t>
  </si>
  <si>
    <t>Расходы на организацию и выполнение передаваемых полномочий по содержанию внутрипоселенческих и межпоселенческих дорог</t>
  </si>
  <si>
    <t xml:space="preserve">Ведомственная структура расходов бюджета сельского поселения Юровское по главным </t>
  </si>
  <si>
    <t>2 02 36900 10 0000 150</t>
  </si>
  <si>
    <t>Единая субвенция бюджетам сельских поселений из бюджета субъекта Российской Федерации</t>
  </si>
  <si>
    <t>Иной межбюджетный трансферт на поддержку мер по обеспенчению сбалансированности бюджета</t>
  </si>
  <si>
    <t>сельского поселения Юровское на 2022 год</t>
  </si>
  <si>
    <t xml:space="preserve"> и плановый период  2023 и 2024 годов"</t>
  </si>
  <si>
    <t>БЕЗВОЗМЕЗДНЫХ ПОСТУПЛЕНИЙ НА 2022 ГОД И ПЛАНОВЫЙ ПЕРИОД  2023 И 2024 ГОДОВ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</si>
  <si>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</si>
  <si>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</si>
  <si>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</si>
  <si>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</si>
  <si>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</si>
  <si>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Обеспечение проведения выборов и референдумов
</t>
  </si>
  <si>
    <t>07</t>
  </si>
  <si>
    <t>Проведение выборов главы сельского поселения</t>
  </si>
  <si>
    <t>Специальные расходы</t>
  </si>
  <si>
    <t>880</t>
  </si>
  <si>
    <t>03 0 03 00000</t>
  </si>
  <si>
    <t>Основное мероприятие "Проведение выборов сельского поселения"</t>
  </si>
  <si>
    <t>Проведение выборов депутатов сельского поселения</t>
  </si>
  <si>
    <t>03 0 03 20201</t>
  </si>
  <si>
    <t>03 0 03 20202</t>
  </si>
  <si>
    <t>Организация работы по созданию условий для обеспечения жителей поселения услугами связи, общественнного питания, торговли и бытового обслуживания</t>
  </si>
  <si>
    <t>03 0 02 60230</t>
  </si>
  <si>
    <t>Обеспечение проведения выборов и референдумов</t>
  </si>
  <si>
    <t>04 0 00 00000</t>
  </si>
  <si>
    <t>04 0 01 00000</t>
  </si>
  <si>
    <t>04 0 01 S1090</t>
  </si>
  <si>
    <t>04 0 02 00000</t>
  </si>
  <si>
    <t>04 0 02 20262</t>
  </si>
  <si>
    <t>04 0 03 00000</t>
  </si>
  <si>
    <t>04 0 03 20263</t>
  </si>
  <si>
    <t>04 0 03 S2270</t>
  </si>
  <si>
    <t>04 0 04 00000</t>
  </si>
  <si>
    <t>04 0 04 S1400</t>
  </si>
  <si>
    <t>05 0 01 S2270</t>
  </si>
  <si>
    <t>04  0 02 20262</t>
  </si>
  <si>
    <t>Муниципальная программа "Благоустройство территории сельского поселения Юровское на 2022-2026 годы"</t>
  </si>
  <si>
    <t>Приложение 3</t>
  </si>
  <si>
    <t>Приложение  5</t>
  </si>
  <si>
    <t>Юровское от 17.12.2021 №  "О бюджете</t>
  </si>
  <si>
    <t xml:space="preserve"> сельского поселения Юровское  на 2022 год</t>
  </si>
  <si>
    <t xml:space="preserve"> и плановый период 2023 и 2024 годов"</t>
  </si>
  <si>
    <t>поселения Юровское на 2022 год и плановый период 2023 и 2024 годов</t>
  </si>
  <si>
    <t>2024 год</t>
  </si>
  <si>
    <t xml:space="preserve"> сельского поселения Юровское на 2022 год</t>
  </si>
  <si>
    <t xml:space="preserve"> КЛАССИФИКАЦИИ РАСХОДОВ БЮДЖЕТОВ НА 2022 ГОД И ПЛАНОВЫЙ ПЕРИОД 2023 И 2024 ГОДОВ</t>
  </si>
  <si>
    <t xml:space="preserve"> видов расходов классификации расходов бюджетов на 2022 год и плановый период 2023 и 2024 годов</t>
  </si>
  <si>
    <t>и плановый период 2023 и 2024 годов"</t>
  </si>
  <si>
    <t xml:space="preserve">Юровское от 17.12.2021 №  "О бюджете </t>
  </si>
  <si>
    <t xml:space="preserve"> Юровское от 17.12.2021 №   "О бюджете</t>
  </si>
  <si>
    <t xml:space="preserve"> Юровское от 17.12.2021 №  " О бюджете</t>
  </si>
  <si>
    <t xml:space="preserve"> Юровское от 17.12.2021 №  "О бюджете</t>
  </si>
  <si>
    <t xml:space="preserve">Юровское от 17.12.2021 № "О бюджете </t>
  </si>
  <si>
    <t xml:space="preserve"> программ сельского поселения Юровское на 2022 год и плановый период 2023 и 2024 годов</t>
  </si>
  <si>
    <t>Приложение 6</t>
  </si>
  <si>
    <t>Приложение 7</t>
  </si>
  <si>
    <t xml:space="preserve"> Грязовецкого муниципального района на 2022 год</t>
  </si>
  <si>
    <t>Приложение 8</t>
  </si>
  <si>
    <t>Проведение выборов главы сельского поселения Юровское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</si>
</sst>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#,##0.0"/>
    <numFmt numFmtId="186" formatCode="0.0_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&quot;0&quot;#;\-&quot;0&quot;#;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vertAlign val="superscript"/>
      <sz val="12"/>
      <name val="Times New Roman"/>
      <family val="1"/>
    </font>
    <font>
      <sz val="10"/>
      <name val="Arial Cyr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7" fillId="7" borderId="1" applyNumberFormat="0" applyAlignment="0" applyProtection="0"/>
    <xf numFmtId="0" fontId="23" fillId="20" borderId="2" applyNumberFormat="0" applyAlignment="0" applyProtection="0"/>
    <xf numFmtId="0" fontId="25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5" fillId="21" borderId="7" applyNumberFormat="0" applyAlignment="0" applyProtection="0"/>
    <xf numFmtId="0" fontId="1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84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top" wrapText="1"/>
    </xf>
    <xf numFmtId="184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vertical="top" wrapText="1"/>
    </xf>
    <xf numFmtId="18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53" applyNumberFormat="1" applyFont="1" applyFill="1" applyBorder="1" applyAlignment="1" applyProtection="1">
      <alignment horizontal="left" wrapText="1"/>
      <protection hidden="1"/>
    </xf>
    <xf numFmtId="2" fontId="2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left" wrapText="1"/>
    </xf>
    <xf numFmtId="184" fontId="2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wrapText="1"/>
    </xf>
    <xf numFmtId="18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53" applyNumberFormat="1" applyFont="1" applyFill="1" applyBorder="1" applyAlignment="1" applyProtection="1">
      <alignment horizontal="left" wrapText="1"/>
      <protection hidden="1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185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185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85" fontId="6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85" fontId="5" fillId="0" borderId="10" xfId="0" applyNumberFormat="1" applyFont="1" applyFill="1" applyBorder="1" applyAlignment="1">
      <alignment horizontal="right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4" fontId="5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84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86" fontId="5" fillId="0" borderId="10" xfId="0" applyNumberFormat="1" applyFont="1" applyBorder="1" applyAlignment="1">
      <alignment horizontal="center"/>
    </xf>
    <xf numFmtId="186" fontId="6" fillId="0" borderId="10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184" fontId="2" fillId="0" borderId="10" xfId="0" applyNumberFormat="1" applyFont="1" applyFill="1" applyBorder="1" applyAlignment="1">
      <alignment vertical="top" wrapText="1"/>
    </xf>
    <xf numFmtId="0" fontId="5" fillId="0" borderId="11" xfId="53" applyNumberFormat="1" applyFont="1" applyFill="1" applyBorder="1" applyAlignment="1" applyProtection="1">
      <alignment horizontal="left" wrapText="1"/>
      <protection hidden="1"/>
    </xf>
    <xf numFmtId="0" fontId="5" fillId="0" borderId="13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/>
    </xf>
    <xf numFmtId="0" fontId="0" fillId="0" borderId="0" xfId="0" applyBorder="1" applyAlignment="1">
      <alignment/>
    </xf>
    <xf numFmtId="185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84" fontId="5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/>
    </xf>
    <xf numFmtId="0" fontId="5" fillId="0" borderId="0" xfId="0" applyFont="1" applyAlignment="1">
      <alignment horizontal="right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16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right" vertical="top"/>
      <protection locked="0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8.28125" style="0" customWidth="1"/>
    <col min="2" max="2" width="49.140625" style="0" customWidth="1"/>
    <col min="3" max="3" width="13.7109375" style="0" customWidth="1"/>
    <col min="4" max="4" width="12.57421875" style="0" customWidth="1"/>
    <col min="5" max="5" width="14.421875" style="0" customWidth="1"/>
  </cols>
  <sheetData>
    <row r="1" spans="1:5" ht="15.75">
      <c r="A1" s="38"/>
      <c r="B1" s="133" t="s">
        <v>0</v>
      </c>
      <c r="C1" s="133"/>
      <c r="D1" s="133"/>
      <c r="E1" s="133"/>
    </row>
    <row r="2" spans="1:5" ht="15.75">
      <c r="A2" s="38"/>
      <c r="B2" s="133" t="s">
        <v>213</v>
      </c>
      <c r="C2" s="133"/>
      <c r="D2" s="133"/>
      <c r="E2" s="133"/>
    </row>
    <row r="3" spans="1:5" ht="15.75">
      <c r="A3" s="38"/>
      <c r="B3" s="133" t="s">
        <v>309</v>
      </c>
      <c r="C3" s="133"/>
      <c r="D3" s="133"/>
      <c r="E3" s="133"/>
    </row>
    <row r="4" spans="1:5" ht="15.75">
      <c r="A4" s="38"/>
      <c r="B4" s="133" t="s">
        <v>310</v>
      </c>
      <c r="C4" s="133"/>
      <c r="D4" s="133"/>
      <c r="E4" s="133"/>
    </row>
    <row r="5" spans="1:5" ht="15.75">
      <c r="A5" s="38"/>
      <c r="B5" s="133" t="s">
        <v>311</v>
      </c>
      <c r="C5" s="133"/>
      <c r="D5" s="133"/>
      <c r="E5" s="133"/>
    </row>
    <row r="6" spans="1:3" ht="15.75">
      <c r="A6" s="38"/>
      <c r="B6" s="133"/>
      <c r="C6" s="133"/>
    </row>
    <row r="7" spans="1:5" ht="18.75">
      <c r="A7" s="131" t="s">
        <v>222</v>
      </c>
      <c r="B7" s="131"/>
      <c r="C7" s="131"/>
      <c r="D7" s="131"/>
      <c r="E7" s="131"/>
    </row>
    <row r="8" spans="1:5" ht="18.75">
      <c r="A8" s="131" t="s">
        <v>312</v>
      </c>
      <c r="B8" s="131"/>
      <c r="C8" s="131"/>
      <c r="D8" s="131"/>
      <c r="E8" s="131"/>
    </row>
    <row r="9" spans="1:5" ht="15.75">
      <c r="A9" s="132" t="s">
        <v>1</v>
      </c>
      <c r="B9" s="132"/>
      <c r="C9" s="132"/>
      <c r="D9" s="132"/>
      <c r="E9" s="132"/>
    </row>
    <row r="10" spans="1:5" ht="64.5" customHeight="1">
      <c r="A10" s="128" t="s">
        <v>2</v>
      </c>
      <c r="B10" s="128" t="s">
        <v>3</v>
      </c>
      <c r="C10" s="130" t="s">
        <v>4</v>
      </c>
      <c r="D10" s="130"/>
      <c r="E10" s="130"/>
    </row>
    <row r="11" spans="1:5" ht="15.75">
      <c r="A11" s="129"/>
      <c r="B11" s="129"/>
      <c r="C11" s="64" t="s">
        <v>209</v>
      </c>
      <c r="D11" s="51" t="s">
        <v>211</v>
      </c>
      <c r="E11" s="51" t="s">
        <v>313</v>
      </c>
    </row>
    <row r="12" spans="1:5" ht="15.75">
      <c r="A12" s="73">
        <v>1</v>
      </c>
      <c r="B12" s="73">
        <v>2</v>
      </c>
      <c r="C12" s="74">
        <v>3</v>
      </c>
      <c r="D12" s="75">
        <v>4</v>
      </c>
      <c r="E12" s="75">
        <v>5</v>
      </c>
    </row>
    <row r="13" spans="1:5" ht="31.5">
      <c r="A13" s="73" t="s">
        <v>5</v>
      </c>
      <c r="B13" s="76" t="s">
        <v>6</v>
      </c>
      <c r="C13" s="77">
        <f>C14+C17</f>
        <v>299.7000000000007</v>
      </c>
      <c r="D13" s="77">
        <f>D14+D17</f>
        <v>0</v>
      </c>
      <c r="E13" s="77">
        <f>E14+E17</f>
        <v>0</v>
      </c>
    </row>
    <row r="14" spans="1:5" ht="15.75">
      <c r="A14" s="78" t="s">
        <v>7</v>
      </c>
      <c r="B14" s="79" t="s">
        <v>8</v>
      </c>
      <c r="C14" s="80">
        <f aca="true" t="shared" si="0" ref="C14:E15">C15</f>
        <v>-14072</v>
      </c>
      <c r="D14" s="80">
        <f t="shared" si="0"/>
        <v>-9961.400000000001</v>
      </c>
      <c r="E14" s="80">
        <f t="shared" si="0"/>
        <v>-9971</v>
      </c>
    </row>
    <row r="15" spans="1:5" ht="31.5">
      <c r="A15" s="78" t="s">
        <v>9</v>
      </c>
      <c r="B15" s="79" t="s">
        <v>10</v>
      </c>
      <c r="C15" s="80">
        <f t="shared" si="0"/>
        <v>-14072</v>
      </c>
      <c r="D15" s="80">
        <f t="shared" si="0"/>
        <v>-9961.400000000001</v>
      </c>
      <c r="E15" s="80">
        <f t="shared" si="0"/>
        <v>-9971</v>
      </c>
    </row>
    <row r="16" spans="1:5" ht="31.5">
      <c r="A16" s="81" t="s">
        <v>11</v>
      </c>
      <c r="B16" s="79" t="s">
        <v>12</v>
      </c>
      <c r="C16" s="80">
        <f>-'2.Доходы'!C49</f>
        <v>-14072</v>
      </c>
      <c r="D16" s="80">
        <f>-'2.Доходы'!D49</f>
        <v>-9961.400000000001</v>
      </c>
      <c r="E16" s="80">
        <f>-'2.Доходы'!E49</f>
        <v>-9971</v>
      </c>
    </row>
    <row r="17" spans="1:5" ht="15.75">
      <c r="A17" s="78" t="s">
        <v>13</v>
      </c>
      <c r="B17" s="79" t="s">
        <v>14</v>
      </c>
      <c r="C17" s="80">
        <f aca="true" t="shared" si="1" ref="C17:E18">C18</f>
        <v>14371.7</v>
      </c>
      <c r="D17" s="80">
        <f t="shared" si="1"/>
        <v>9961.400000000001</v>
      </c>
      <c r="E17" s="80">
        <f t="shared" si="1"/>
        <v>9971</v>
      </c>
    </row>
    <row r="18" spans="1:5" ht="31.5">
      <c r="A18" s="78" t="s">
        <v>15</v>
      </c>
      <c r="B18" s="79" t="s">
        <v>16</v>
      </c>
      <c r="C18" s="80">
        <f t="shared" si="1"/>
        <v>14371.7</v>
      </c>
      <c r="D18" s="80">
        <f t="shared" si="1"/>
        <v>9961.400000000001</v>
      </c>
      <c r="E18" s="80">
        <f t="shared" si="1"/>
        <v>9971</v>
      </c>
    </row>
    <row r="19" spans="1:5" ht="31.5">
      <c r="A19" s="81" t="s">
        <v>17</v>
      </c>
      <c r="B19" s="82" t="s">
        <v>18</v>
      </c>
      <c r="C19" s="80">
        <f>'3. Разделы'!D37</f>
        <v>14371.7</v>
      </c>
      <c r="D19" s="80">
        <f>'3. Разделы'!E37</f>
        <v>9961.400000000001</v>
      </c>
      <c r="E19" s="80">
        <f>'3. Разделы'!F37</f>
        <v>9971</v>
      </c>
    </row>
    <row r="20" spans="1:5" ht="24" customHeight="1">
      <c r="A20" s="73" t="s">
        <v>19</v>
      </c>
      <c r="B20" s="83"/>
      <c r="C20" s="101">
        <f>C13</f>
        <v>299.7000000000007</v>
      </c>
      <c r="D20" s="101">
        <f>D13</f>
        <v>0</v>
      </c>
      <c r="E20" s="101">
        <f>E13</f>
        <v>0</v>
      </c>
    </row>
    <row r="38" spans="2:3" ht="12.75">
      <c r="B38" s="18"/>
      <c r="C38" s="18"/>
    </row>
  </sheetData>
  <sheetProtection/>
  <mergeCells count="12">
    <mergeCell ref="B1:E1"/>
    <mergeCell ref="B2:E2"/>
    <mergeCell ref="B3:E3"/>
    <mergeCell ref="B4:E4"/>
    <mergeCell ref="B5:E5"/>
    <mergeCell ref="B6:C6"/>
    <mergeCell ref="A10:A11"/>
    <mergeCell ref="B10:B11"/>
    <mergeCell ref="C10:E10"/>
    <mergeCell ref="A7:E7"/>
    <mergeCell ref="A8:E8"/>
    <mergeCell ref="A9:E9"/>
  </mergeCells>
  <printOptions/>
  <pageMargins left="0.7868055555555555" right="0.39305555555555555" top="0.39305555555555555" bottom="0.39305555555555555" header="0.39305555555555555" footer="0.39305555555555555"/>
  <pageSetup fitToHeight="5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30.57421875" style="0" customWidth="1"/>
    <col min="2" max="2" width="59.421875" style="0" customWidth="1"/>
    <col min="3" max="3" width="14.140625" style="0" customWidth="1"/>
    <col min="4" max="4" width="15.57421875" style="0" customWidth="1"/>
    <col min="5" max="5" width="14.28125" style="0" customWidth="1"/>
  </cols>
  <sheetData>
    <row r="1" spans="1:5" ht="15.75">
      <c r="A1" s="62"/>
      <c r="B1" s="142" t="s">
        <v>20</v>
      </c>
      <c r="C1" s="142"/>
      <c r="D1" s="142"/>
      <c r="E1" s="142"/>
    </row>
    <row r="2" spans="1:5" ht="15.75">
      <c r="A2" s="62"/>
      <c r="B2" s="143" t="s">
        <v>221</v>
      </c>
      <c r="C2" s="143"/>
      <c r="D2" s="143"/>
      <c r="E2" s="143"/>
    </row>
    <row r="3" spans="1:5" ht="15.75">
      <c r="A3" s="62"/>
      <c r="B3" s="143" t="s">
        <v>318</v>
      </c>
      <c r="C3" s="143"/>
      <c r="D3" s="143"/>
      <c r="E3" s="143"/>
    </row>
    <row r="4" spans="1:5" ht="15.75">
      <c r="A4" s="62"/>
      <c r="B4" s="143" t="s">
        <v>273</v>
      </c>
      <c r="C4" s="143"/>
      <c r="D4" s="143"/>
      <c r="E4" s="143"/>
    </row>
    <row r="5" spans="1:5" ht="15.75">
      <c r="A5" s="62"/>
      <c r="B5" s="143" t="s">
        <v>274</v>
      </c>
      <c r="C5" s="143"/>
      <c r="D5" s="143"/>
      <c r="E5" s="143"/>
    </row>
    <row r="6" spans="1:3" ht="15.75">
      <c r="A6" s="62"/>
      <c r="B6" s="63"/>
      <c r="C6" s="63"/>
    </row>
    <row r="7" spans="1:5" ht="15.75" customHeight="1">
      <c r="A7" s="139" t="s">
        <v>212</v>
      </c>
      <c r="B7" s="139"/>
      <c r="C7" s="139"/>
      <c r="D7" s="139"/>
      <c r="E7" s="139"/>
    </row>
    <row r="8" spans="1:5" ht="15.75" customHeight="1">
      <c r="A8" s="139" t="s">
        <v>21</v>
      </c>
      <c r="B8" s="139"/>
      <c r="C8" s="139"/>
      <c r="D8" s="139"/>
      <c r="E8" s="139"/>
    </row>
    <row r="9" spans="1:5" ht="15.75" customHeight="1">
      <c r="A9" s="139" t="s">
        <v>275</v>
      </c>
      <c r="B9" s="139"/>
      <c r="C9" s="139"/>
      <c r="D9" s="139"/>
      <c r="E9" s="139"/>
    </row>
    <row r="10" spans="1:5" ht="15.75">
      <c r="A10" s="144" t="s">
        <v>22</v>
      </c>
      <c r="B10" s="144"/>
      <c r="C10" s="144"/>
      <c r="D10" s="144"/>
      <c r="E10" s="144"/>
    </row>
    <row r="11" spans="1:5" ht="31.5" customHeight="1">
      <c r="A11" s="134" t="s">
        <v>23</v>
      </c>
      <c r="B11" s="136" t="s">
        <v>24</v>
      </c>
      <c r="C11" s="138" t="s">
        <v>25</v>
      </c>
      <c r="D11" s="138"/>
      <c r="E11" s="138"/>
    </row>
    <row r="12" spans="1:5" ht="15.75">
      <c r="A12" s="135"/>
      <c r="B12" s="137"/>
      <c r="C12" s="64" t="s">
        <v>209</v>
      </c>
      <c r="D12" s="51" t="s">
        <v>211</v>
      </c>
      <c r="E12" s="51" t="s">
        <v>313</v>
      </c>
    </row>
    <row r="13" spans="1:5" ht="15.75">
      <c r="A13" s="64">
        <v>1</v>
      </c>
      <c r="B13" s="102">
        <v>2</v>
      </c>
      <c r="C13" s="64">
        <v>3</v>
      </c>
      <c r="D13" s="51">
        <v>4</v>
      </c>
      <c r="E13" s="51">
        <v>5</v>
      </c>
    </row>
    <row r="14" spans="1:5" ht="15.75">
      <c r="A14" s="65" t="s">
        <v>26</v>
      </c>
      <c r="B14" s="103" t="s">
        <v>27</v>
      </c>
      <c r="C14" s="66">
        <f>C15+C19+C25+C27</f>
        <v>3016.3</v>
      </c>
      <c r="D14" s="66">
        <f>D15+D19+D25+D27</f>
        <v>3069.8</v>
      </c>
      <c r="E14" s="66">
        <f>E15+E19+E25+E27</f>
        <v>3126.2</v>
      </c>
    </row>
    <row r="15" spans="1:5" ht="15.75">
      <c r="A15" s="65" t="s">
        <v>28</v>
      </c>
      <c r="B15" s="103" t="s">
        <v>29</v>
      </c>
      <c r="C15" s="66">
        <f>C16+C17+C18</f>
        <v>991.1</v>
      </c>
      <c r="D15" s="66">
        <f>D16+D17+D18</f>
        <v>1044.6</v>
      </c>
      <c r="E15" s="66">
        <f>E16+E17+E18</f>
        <v>1101</v>
      </c>
    </row>
    <row r="16" spans="1:5" ht="85.5" customHeight="1">
      <c r="A16" s="67" t="s">
        <v>30</v>
      </c>
      <c r="B16" s="104" t="s">
        <v>31</v>
      </c>
      <c r="C16" s="68">
        <v>989.1</v>
      </c>
      <c r="D16" s="109">
        <v>1041.6</v>
      </c>
      <c r="E16" s="109">
        <v>1098</v>
      </c>
    </row>
    <row r="17" spans="1:5" ht="126">
      <c r="A17" s="67" t="s">
        <v>32</v>
      </c>
      <c r="B17" s="104" t="s">
        <v>33</v>
      </c>
      <c r="C17" s="68">
        <v>1</v>
      </c>
      <c r="D17" s="109">
        <v>1</v>
      </c>
      <c r="E17" s="109">
        <v>1</v>
      </c>
    </row>
    <row r="18" spans="1:5" ht="47.25">
      <c r="A18" s="67" t="s">
        <v>34</v>
      </c>
      <c r="B18" s="104" t="s">
        <v>35</v>
      </c>
      <c r="C18" s="68">
        <v>1</v>
      </c>
      <c r="D18" s="109">
        <v>2</v>
      </c>
      <c r="E18" s="109">
        <v>2</v>
      </c>
    </row>
    <row r="19" spans="1:5" ht="21" customHeight="1">
      <c r="A19" s="69" t="s">
        <v>36</v>
      </c>
      <c r="B19" s="105" t="s">
        <v>37</v>
      </c>
      <c r="C19" s="66">
        <f>C20+C22</f>
        <v>1975.2</v>
      </c>
      <c r="D19" s="66">
        <f>D20+D22</f>
        <v>1975.2</v>
      </c>
      <c r="E19" s="66">
        <f>E20+E22</f>
        <v>1975.2</v>
      </c>
    </row>
    <row r="20" spans="1:5" ht="15.75">
      <c r="A20" s="70" t="s">
        <v>38</v>
      </c>
      <c r="B20" s="106" t="s">
        <v>39</v>
      </c>
      <c r="C20" s="68">
        <f>+C21</f>
        <v>395.7</v>
      </c>
      <c r="D20" s="68">
        <f>+D21</f>
        <v>395.7</v>
      </c>
      <c r="E20" s="68">
        <f>+E21</f>
        <v>395.7</v>
      </c>
    </row>
    <row r="21" spans="1:5" ht="47.25">
      <c r="A21" s="70" t="s">
        <v>40</v>
      </c>
      <c r="B21" s="106" t="s">
        <v>41</v>
      </c>
      <c r="C21" s="68">
        <v>395.7</v>
      </c>
      <c r="D21" s="109">
        <v>395.7</v>
      </c>
      <c r="E21" s="109">
        <v>395.7</v>
      </c>
    </row>
    <row r="22" spans="1:5" ht="15.75">
      <c r="A22" s="70" t="s">
        <v>42</v>
      </c>
      <c r="B22" s="106" t="s">
        <v>43</v>
      </c>
      <c r="C22" s="68">
        <f>C23+C24</f>
        <v>1579.5</v>
      </c>
      <c r="D22" s="68">
        <f>D23+D24</f>
        <v>1579.5</v>
      </c>
      <c r="E22" s="68">
        <f>E23+E24</f>
        <v>1579.5</v>
      </c>
    </row>
    <row r="23" spans="1:5" ht="33" customHeight="1">
      <c r="A23" s="70" t="s">
        <v>44</v>
      </c>
      <c r="B23" s="106" t="s">
        <v>45</v>
      </c>
      <c r="C23" s="68">
        <v>823.1</v>
      </c>
      <c r="D23" s="109">
        <v>823.1</v>
      </c>
      <c r="E23" s="109">
        <v>823.1</v>
      </c>
    </row>
    <row r="24" spans="1:5" ht="47.25">
      <c r="A24" s="70" t="s">
        <v>46</v>
      </c>
      <c r="B24" s="106" t="s">
        <v>47</v>
      </c>
      <c r="C24" s="68">
        <v>756.4</v>
      </c>
      <c r="D24" s="109">
        <v>756.4</v>
      </c>
      <c r="E24" s="109">
        <v>756.4</v>
      </c>
    </row>
    <row r="25" spans="1:5" ht="15.75">
      <c r="A25" s="69" t="s">
        <v>48</v>
      </c>
      <c r="B25" s="105" t="s">
        <v>49</v>
      </c>
      <c r="C25" s="66">
        <f>+C26</f>
        <v>7</v>
      </c>
      <c r="D25" s="66">
        <f>+D26</f>
        <v>7</v>
      </c>
      <c r="E25" s="66">
        <f>+E26</f>
        <v>7</v>
      </c>
    </row>
    <row r="26" spans="1:5" ht="78.75">
      <c r="A26" s="70" t="s">
        <v>50</v>
      </c>
      <c r="B26" s="106" t="s">
        <v>51</v>
      </c>
      <c r="C26" s="68">
        <v>7</v>
      </c>
      <c r="D26" s="109">
        <v>7</v>
      </c>
      <c r="E26" s="109">
        <v>7</v>
      </c>
    </row>
    <row r="27" spans="1:5" ht="47.25">
      <c r="A27" s="69" t="s">
        <v>52</v>
      </c>
      <c r="B27" s="105" t="s">
        <v>53</v>
      </c>
      <c r="C27" s="66">
        <f>+C28</f>
        <v>43</v>
      </c>
      <c r="D27" s="66">
        <f>+D28</f>
        <v>43</v>
      </c>
      <c r="E27" s="66">
        <f>+E28</f>
        <v>43</v>
      </c>
    </row>
    <row r="28" spans="1:5" ht="94.5">
      <c r="A28" s="70" t="s">
        <v>54</v>
      </c>
      <c r="B28" s="106" t="s">
        <v>55</v>
      </c>
      <c r="C28" s="68">
        <f>C31+C29</f>
        <v>43</v>
      </c>
      <c r="D28" s="68">
        <f>D31+D29</f>
        <v>43</v>
      </c>
      <c r="E28" s="68">
        <f>E31+E29</f>
        <v>43</v>
      </c>
    </row>
    <row r="29" spans="1:5" ht="94.5">
      <c r="A29" s="70" t="s">
        <v>56</v>
      </c>
      <c r="B29" s="106" t="s">
        <v>57</v>
      </c>
      <c r="C29" s="68">
        <f>C30</f>
        <v>3.3</v>
      </c>
      <c r="D29" s="68">
        <f>D30</f>
        <v>3.3</v>
      </c>
      <c r="E29" s="68">
        <f>E30</f>
        <v>3.3</v>
      </c>
    </row>
    <row r="30" spans="1:5" ht="78.75">
      <c r="A30" s="70" t="s">
        <v>58</v>
      </c>
      <c r="B30" s="106" t="s">
        <v>59</v>
      </c>
      <c r="C30" s="68">
        <v>3.3</v>
      </c>
      <c r="D30" s="109">
        <v>3.3</v>
      </c>
      <c r="E30" s="109">
        <v>3.3</v>
      </c>
    </row>
    <row r="31" spans="1:5" ht="31.5">
      <c r="A31" s="70" t="s">
        <v>60</v>
      </c>
      <c r="B31" s="106" t="s">
        <v>61</v>
      </c>
      <c r="C31" s="68">
        <f>C32</f>
        <v>39.7</v>
      </c>
      <c r="D31" s="68">
        <f>D32</f>
        <v>39.7</v>
      </c>
      <c r="E31" s="68">
        <f>E32</f>
        <v>39.7</v>
      </c>
    </row>
    <row r="32" spans="1:5" ht="80.25" customHeight="1">
      <c r="A32" s="70" t="s">
        <v>62</v>
      </c>
      <c r="B32" s="106" t="s">
        <v>63</v>
      </c>
      <c r="C32" s="68">
        <v>39.7</v>
      </c>
      <c r="D32" s="109">
        <v>39.7</v>
      </c>
      <c r="E32" s="109">
        <v>39.7</v>
      </c>
    </row>
    <row r="33" spans="1:5" ht="15.75">
      <c r="A33" s="69" t="s">
        <v>64</v>
      </c>
      <c r="B33" s="105" t="s">
        <v>65</v>
      </c>
      <c r="C33" s="66">
        <f>C34+C45+C47</f>
        <v>11055.7</v>
      </c>
      <c r="D33" s="66">
        <f>D34</f>
        <v>6891.6</v>
      </c>
      <c r="E33" s="66">
        <f>E34</f>
        <v>6844.799999999999</v>
      </c>
    </row>
    <row r="34" spans="1:5" ht="31.5">
      <c r="A34" s="70" t="s">
        <v>66</v>
      </c>
      <c r="B34" s="106" t="s">
        <v>67</v>
      </c>
      <c r="C34" s="68">
        <f>C35+C37+C39+C42</f>
        <v>9393.7</v>
      </c>
      <c r="D34" s="68">
        <f>D35+D37+D39+D42</f>
        <v>6891.6</v>
      </c>
      <c r="E34" s="68">
        <f>E35+E37+E39+E42</f>
        <v>6844.799999999999</v>
      </c>
    </row>
    <row r="35" spans="1:5" ht="31.5">
      <c r="A35" s="69" t="s">
        <v>68</v>
      </c>
      <c r="B35" s="105" t="s">
        <v>69</v>
      </c>
      <c r="C35" s="66">
        <f>C36</f>
        <v>2286.1</v>
      </c>
      <c r="D35" s="66">
        <f>D36</f>
        <v>2455</v>
      </c>
      <c r="E35" s="66">
        <f>E36</f>
        <v>2629.2</v>
      </c>
    </row>
    <row r="36" spans="1:5" ht="47.25">
      <c r="A36" s="70" t="s">
        <v>265</v>
      </c>
      <c r="B36" s="106" t="s">
        <v>266</v>
      </c>
      <c r="C36" s="68">
        <v>2286.1</v>
      </c>
      <c r="D36" s="68">
        <v>2455</v>
      </c>
      <c r="E36" s="68">
        <v>2629.2</v>
      </c>
    </row>
    <row r="37" spans="1:5" ht="31.5">
      <c r="A37" s="69" t="s">
        <v>70</v>
      </c>
      <c r="B37" s="105" t="s">
        <v>71</v>
      </c>
      <c r="C37" s="66">
        <f>C38</f>
        <v>1549.6</v>
      </c>
      <c r="D37" s="66">
        <f>D38</f>
        <v>1462.7</v>
      </c>
      <c r="E37" s="66">
        <f>E38</f>
        <v>1462.7</v>
      </c>
    </row>
    <row r="38" spans="1:5" ht="15.75">
      <c r="A38" s="72" t="s">
        <v>72</v>
      </c>
      <c r="B38" s="106" t="s">
        <v>73</v>
      </c>
      <c r="C38" s="68">
        <v>1549.6</v>
      </c>
      <c r="D38" s="109">
        <v>1462.7</v>
      </c>
      <c r="E38" s="109">
        <v>1462.7</v>
      </c>
    </row>
    <row r="39" spans="1:5" ht="31.5">
      <c r="A39" s="69" t="s">
        <v>74</v>
      </c>
      <c r="B39" s="105" t="s">
        <v>75</v>
      </c>
      <c r="C39" s="66">
        <f>C40+C41</f>
        <v>269.7</v>
      </c>
      <c r="D39" s="66">
        <f>D40+D41</f>
        <v>278.6</v>
      </c>
      <c r="E39" s="66">
        <f>E40+E41</f>
        <v>288.2</v>
      </c>
    </row>
    <row r="40" spans="1:5" ht="47.25">
      <c r="A40" s="70" t="s">
        <v>76</v>
      </c>
      <c r="B40" s="106" t="s">
        <v>77</v>
      </c>
      <c r="C40" s="68">
        <v>267.7</v>
      </c>
      <c r="D40" s="109">
        <v>276.6</v>
      </c>
      <c r="E40" s="109">
        <v>286.2</v>
      </c>
    </row>
    <row r="41" spans="1:5" ht="33" customHeight="1">
      <c r="A41" s="70" t="s">
        <v>270</v>
      </c>
      <c r="B41" s="106" t="s">
        <v>271</v>
      </c>
      <c r="C41" s="68">
        <v>2</v>
      </c>
      <c r="D41" s="109">
        <v>2</v>
      </c>
      <c r="E41" s="109">
        <v>2</v>
      </c>
    </row>
    <row r="42" spans="1:5" ht="15.75">
      <c r="A42" s="69" t="s">
        <v>78</v>
      </c>
      <c r="B42" s="107" t="s">
        <v>79</v>
      </c>
      <c r="C42" s="66">
        <f>C43+C44</f>
        <v>5288.3</v>
      </c>
      <c r="D42" s="66">
        <f>D43+D44</f>
        <v>2695.3</v>
      </c>
      <c r="E42" s="66">
        <f>E43+E44</f>
        <v>2464.7</v>
      </c>
    </row>
    <row r="43" spans="1:5" ht="78.75">
      <c r="A43" s="70" t="s">
        <v>80</v>
      </c>
      <c r="B43" s="106" t="s">
        <v>81</v>
      </c>
      <c r="C43" s="68">
        <v>1840.3</v>
      </c>
      <c r="D43" s="109">
        <v>0</v>
      </c>
      <c r="E43" s="109">
        <v>0</v>
      </c>
    </row>
    <row r="44" spans="1:5" ht="31.5">
      <c r="A44" s="70" t="s">
        <v>86</v>
      </c>
      <c r="B44" s="71" t="s">
        <v>87</v>
      </c>
      <c r="C44" s="68">
        <v>3448</v>
      </c>
      <c r="D44" s="109">
        <v>2695.3</v>
      </c>
      <c r="E44" s="109">
        <v>2464.7</v>
      </c>
    </row>
    <row r="45" spans="1:5" ht="31.5">
      <c r="A45" s="69" t="s">
        <v>276</v>
      </c>
      <c r="B45" s="123" t="s">
        <v>277</v>
      </c>
      <c r="C45" s="66">
        <f>C46</f>
        <v>1347</v>
      </c>
      <c r="D45" s="109"/>
      <c r="E45" s="109"/>
    </row>
    <row r="46" spans="1:5" ht="47.25">
      <c r="A46" s="70" t="s">
        <v>88</v>
      </c>
      <c r="B46" s="100" t="s">
        <v>89</v>
      </c>
      <c r="C46" s="68">
        <v>1347</v>
      </c>
      <c r="D46" s="109"/>
      <c r="E46" s="109"/>
    </row>
    <row r="47" spans="1:5" ht="15.75">
      <c r="A47" s="69" t="s">
        <v>278</v>
      </c>
      <c r="B47" s="123" t="s">
        <v>279</v>
      </c>
      <c r="C47" s="66">
        <f>C48</f>
        <v>315</v>
      </c>
      <c r="D47" s="109"/>
      <c r="E47" s="109"/>
    </row>
    <row r="48" spans="1:5" ht="47.25">
      <c r="A48" s="70" t="s">
        <v>90</v>
      </c>
      <c r="B48" s="100" t="s">
        <v>280</v>
      </c>
      <c r="C48" s="68">
        <v>315</v>
      </c>
      <c r="D48" s="109"/>
      <c r="E48" s="109"/>
    </row>
    <row r="49" spans="1:5" ht="15.75">
      <c r="A49" s="140" t="s">
        <v>82</v>
      </c>
      <c r="B49" s="141"/>
      <c r="C49" s="66">
        <f>C33+C14</f>
        <v>14072</v>
      </c>
      <c r="D49" s="66">
        <f>D33+D14</f>
        <v>9961.400000000001</v>
      </c>
      <c r="E49" s="66">
        <f>E33+E14</f>
        <v>9971</v>
      </c>
    </row>
    <row r="50" spans="2:5" ht="12.75">
      <c r="B50" s="108"/>
      <c r="C50" s="108"/>
      <c r="D50" s="108"/>
      <c r="E50" s="108"/>
    </row>
    <row r="51" spans="2:6" ht="12.75">
      <c r="B51" s="108"/>
      <c r="C51" s="108"/>
      <c r="D51" s="108"/>
      <c r="E51" s="108"/>
      <c r="F51" s="108"/>
    </row>
    <row r="52" spans="2:6" ht="12.75">
      <c r="B52" s="108"/>
      <c r="C52" s="108"/>
      <c r="D52" s="108"/>
      <c r="E52" s="108"/>
      <c r="F52" s="108"/>
    </row>
    <row r="53" spans="2:6" ht="12.75">
      <c r="B53" s="108"/>
      <c r="C53" s="108"/>
      <c r="D53" s="108"/>
      <c r="E53" s="108"/>
      <c r="F53" s="108"/>
    </row>
    <row r="54" spans="2:6" ht="12.75">
      <c r="B54" s="108"/>
      <c r="C54" s="108"/>
      <c r="D54" s="108"/>
      <c r="E54" s="108"/>
      <c r="F54" s="108"/>
    </row>
  </sheetData>
  <sheetProtection/>
  <mergeCells count="13">
    <mergeCell ref="B1:E1"/>
    <mergeCell ref="B2:E2"/>
    <mergeCell ref="B3:E3"/>
    <mergeCell ref="B4:E4"/>
    <mergeCell ref="B5:E5"/>
    <mergeCell ref="A10:E10"/>
    <mergeCell ref="A11:A12"/>
    <mergeCell ref="B11:B12"/>
    <mergeCell ref="C11:E11"/>
    <mergeCell ref="A7:E7"/>
    <mergeCell ref="A49:B49"/>
    <mergeCell ref="A8:E8"/>
    <mergeCell ref="A9:E9"/>
  </mergeCells>
  <printOptions/>
  <pageMargins left="0.7868055555555555" right="0.39305555555555555" top="0.39305555555555555" bottom="0.39305555555555555" header="0.39305555555555555" footer="0.39305555555555555"/>
  <pageSetup fitToHeight="5" fitToWidth="1" horizontalDpi="1200" verticalDpi="12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52.28125" style="0" customWidth="1"/>
    <col min="2" max="2" width="9.8515625" style="0" customWidth="1"/>
    <col min="3" max="3" width="11.8515625" style="0" customWidth="1"/>
    <col min="4" max="4" width="13.7109375" style="0" customWidth="1"/>
    <col min="5" max="5" width="12.8515625" style="0" customWidth="1"/>
    <col min="6" max="6" width="12.00390625" style="0" customWidth="1"/>
  </cols>
  <sheetData>
    <row r="1" spans="1:6" ht="15.75">
      <c r="A1" s="133" t="s">
        <v>307</v>
      </c>
      <c r="B1" s="133"/>
      <c r="C1" s="133"/>
      <c r="D1" s="133"/>
      <c r="E1" s="133"/>
      <c r="F1" s="133"/>
    </row>
    <row r="2" spans="1:6" ht="15.75">
      <c r="A2" s="133" t="s">
        <v>215</v>
      </c>
      <c r="B2" s="133"/>
      <c r="C2" s="133"/>
      <c r="D2" s="133"/>
      <c r="E2" s="133"/>
      <c r="F2" s="133"/>
    </row>
    <row r="3" spans="1:6" ht="15.75">
      <c r="A3" s="133" t="s">
        <v>319</v>
      </c>
      <c r="B3" s="133"/>
      <c r="C3" s="133"/>
      <c r="D3" s="133"/>
      <c r="E3" s="133"/>
      <c r="F3" s="133"/>
    </row>
    <row r="4" spans="1:6" ht="15.75" customHeight="1">
      <c r="A4" s="145" t="s">
        <v>314</v>
      </c>
      <c r="B4" s="145"/>
      <c r="C4" s="145"/>
      <c r="D4" s="145"/>
      <c r="E4" s="145"/>
      <c r="F4" s="145"/>
    </row>
    <row r="5" spans="1:6" ht="15.75" customHeight="1">
      <c r="A5" s="145" t="s">
        <v>311</v>
      </c>
      <c r="B5" s="145"/>
      <c r="C5" s="145"/>
      <c r="D5" s="145"/>
      <c r="E5" s="145"/>
      <c r="F5" s="145"/>
    </row>
    <row r="6" spans="1:4" ht="15.75">
      <c r="A6" s="38"/>
      <c r="B6" s="38"/>
      <c r="C6" s="38"/>
      <c r="D6" s="38"/>
    </row>
    <row r="7" spans="1:6" ht="15.75" customHeight="1">
      <c r="A7" s="149" t="s">
        <v>224</v>
      </c>
      <c r="B7" s="149"/>
      <c r="C7" s="149"/>
      <c r="D7" s="149"/>
      <c r="E7" s="149"/>
      <c r="F7" s="149"/>
    </row>
    <row r="8" spans="1:6" ht="15.75" customHeight="1">
      <c r="A8" s="149" t="s">
        <v>315</v>
      </c>
      <c r="B8" s="149"/>
      <c r="C8" s="149"/>
      <c r="D8" s="149"/>
      <c r="E8" s="149"/>
      <c r="F8" s="149"/>
    </row>
    <row r="9" spans="1:6" ht="15.75">
      <c r="A9" s="38"/>
      <c r="B9" s="38"/>
      <c r="C9" s="38"/>
      <c r="D9" s="50"/>
      <c r="E9" s="150" t="s">
        <v>1</v>
      </c>
      <c r="F9" s="150"/>
    </row>
    <row r="10" spans="1:6" ht="15.75">
      <c r="A10" s="146" t="s">
        <v>91</v>
      </c>
      <c r="B10" s="146" t="s">
        <v>92</v>
      </c>
      <c r="C10" s="146" t="s">
        <v>93</v>
      </c>
      <c r="D10" s="148" t="s">
        <v>4</v>
      </c>
      <c r="E10" s="148"/>
      <c r="F10" s="148"/>
    </row>
    <row r="11" spans="1:6" ht="15.75">
      <c r="A11" s="147"/>
      <c r="B11" s="147"/>
      <c r="C11" s="147"/>
      <c r="D11" s="51" t="s">
        <v>209</v>
      </c>
      <c r="E11" s="51" t="s">
        <v>211</v>
      </c>
      <c r="F11" s="51" t="s">
        <v>313</v>
      </c>
    </row>
    <row r="12" spans="1:6" ht="15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</row>
    <row r="13" spans="1:6" ht="15.75">
      <c r="A13" s="53" t="s">
        <v>94</v>
      </c>
      <c r="B13" s="54" t="s">
        <v>95</v>
      </c>
      <c r="C13" s="54" t="s">
        <v>96</v>
      </c>
      <c r="D13" s="55">
        <f>D14+D15+D17+D18+D16</f>
        <v>6467.4</v>
      </c>
      <c r="E13" s="55">
        <f>E14+E15+E17+E18</f>
        <v>5175.4</v>
      </c>
      <c r="F13" s="55">
        <f>F14+F15+F17+F18</f>
        <v>4975.4</v>
      </c>
    </row>
    <row r="14" spans="1:6" ht="47.25">
      <c r="A14" s="56" t="s">
        <v>97</v>
      </c>
      <c r="B14" s="57" t="s">
        <v>95</v>
      </c>
      <c r="C14" s="57" t="s">
        <v>98</v>
      </c>
      <c r="D14" s="58">
        <f>'4. КЦСР И КВР'!F16</f>
        <v>990</v>
      </c>
      <c r="E14" s="58">
        <f>'4. КЦСР И КВР'!G16</f>
        <v>990</v>
      </c>
      <c r="F14" s="58">
        <f>'4. КЦСР И КВР'!H16</f>
        <v>990</v>
      </c>
    </row>
    <row r="15" spans="1:6" ht="63">
      <c r="A15" s="56" t="s">
        <v>99</v>
      </c>
      <c r="B15" s="57" t="s">
        <v>95</v>
      </c>
      <c r="C15" s="57" t="s">
        <v>100</v>
      </c>
      <c r="D15" s="58">
        <f>'4. КЦСР И КВР'!F21</f>
        <v>4460.4</v>
      </c>
      <c r="E15" s="58">
        <f>'4. КЦСР И КВР'!G21</f>
        <v>4110.4</v>
      </c>
      <c r="F15" s="58">
        <f>'4. КЦСР И КВР'!H21</f>
        <v>3910.4</v>
      </c>
    </row>
    <row r="16" spans="1:6" ht="31.5">
      <c r="A16" s="56" t="s">
        <v>293</v>
      </c>
      <c r="B16" s="57" t="s">
        <v>95</v>
      </c>
      <c r="C16" s="57" t="s">
        <v>282</v>
      </c>
      <c r="D16" s="58">
        <f>'4. КЦСР И КВР'!F30</f>
        <v>530.3</v>
      </c>
      <c r="E16" s="58">
        <f>'4. КЦСР И КВР'!G30</f>
        <v>0</v>
      </c>
      <c r="F16" s="58">
        <f>'4. КЦСР И КВР'!H30</f>
        <v>0</v>
      </c>
    </row>
    <row r="17" spans="1:6" ht="15.75">
      <c r="A17" s="56" t="s">
        <v>101</v>
      </c>
      <c r="B17" s="57" t="s">
        <v>95</v>
      </c>
      <c r="C17" s="57">
        <v>11</v>
      </c>
      <c r="D17" s="58">
        <f>'4. КЦСР И КВР'!F37</f>
        <v>20</v>
      </c>
      <c r="E17" s="58">
        <f>'4. КЦСР И КВР'!G37</f>
        <v>20</v>
      </c>
      <c r="F17" s="58">
        <f>'4. КЦСР И КВР'!H37</f>
        <v>20</v>
      </c>
    </row>
    <row r="18" spans="1:6" ht="15.75">
      <c r="A18" s="56" t="s">
        <v>102</v>
      </c>
      <c r="B18" s="57" t="s">
        <v>95</v>
      </c>
      <c r="C18" s="57">
        <v>13</v>
      </c>
      <c r="D18" s="58">
        <f>'4. КЦСР И КВР'!F41</f>
        <v>466.7</v>
      </c>
      <c r="E18" s="58">
        <f>'4. КЦСР И КВР'!G41</f>
        <v>55</v>
      </c>
      <c r="F18" s="58">
        <f>'4. КЦСР И КВР'!H41</f>
        <v>55</v>
      </c>
    </row>
    <row r="19" spans="1:6" ht="15.75">
      <c r="A19" s="53" t="s">
        <v>103</v>
      </c>
      <c r="B19" s="54" t="s">
        <v>98</v>
      </c>
      <c r="C19" s="54" t="s">
        <v>96</v>
      </c>
      <c r="D19" s="55">
        <f>D20</f>
        <v>267.7</v>
      </c>
      <c r="E19" s="55">
        <f>E20</f>
        <v>276.6</v>
      </c>
      <c r="F19" s="55">
        <f>F20</f>
        <v>286.2</v>
      </c>
    </row>
    <row r="20" spans="1:6" ht="15.75">
      <c r="A20" s="52" t="s">
        <v>104</v>
      </c>
      <c r="B20" s="57" t="s">
        <v>98</v>
      </c>
      <c r="C20" s="57" t="s">
        <v>105</v>
      </c>
      <c r="D20" s="58">
        <f>'4. КЦСР И КВР'!F69</f>
        <v>267.7</v>
      </c>
      <c r="E20" s="58">
        <f>'4. КЦСР И КВР'!G69</f>
        <v>276.6</v>
      </c>
      <c r="F20" s="58">
        <f>'4. КЦСР И КВР'!H69</f>
        <v>286.2</v>
      </c>
    </row>
    <row r="21" spans="1:6" ht="31.5">
      <c r="A21" s="59" t="s">
        <v>106</v>
      </c>
      <c r="B21" s="54" t="s">
        <v>107</v>
      </c>
      <c r="C21" s="54" t="s">
        <v>96</v>
      </c>
      <c r="D21" s="55">
        <f>D22</f>
        <v>100</v>
      </c>
      <c r="E21" s="55">
        <f>E22</f>
        <v>100</v>
      </c>
      <c r="F21" s="55">
        <f>F22</f>
        <v>80</v>
      </c>
    </row>
    <row r="22" spans="1:6" s="122" customFormat="1" ht="49.5" customHeight="1">
      <c r="A22" s="56" t="s">
        <v>243</v>
      </c>
      <c r="B22" s="120" t="s">
        <v>107</v>
      </c>
      <c r="C22" s="120">
        <v>10</v>
      </c>
      <c r="D22" s="121">
        <f>'4. КЦСР И КВР'!F75</f>
        <v>100</v>
      </c>
      <c r="E22" s="121">
        <f>'4. КЦСР И КВР'!G75</f>
        <v>100</v>
      </c>
      <c r="F22" s="121">
        <f>'4. КЦСР И КВР'!H75</f>
        <v>80</v>
      </c>
    </row>
    <row r="23" spans="1:6" ht="15.75">
      <c r="A23" s="53" t="s">
        <v>108</v>
      </c>
      <c r="B23" s="54" t="s">
        <v>100</v>
      </c>
      <c r="C23" s="54" t="s">
        <v>96</v>
      </c>
      <c r="D23" s="55">
        <f>D25+D24</f>
        <v>1970.3</v>
      </c>
      <c r="E23" s="55">
        <f>E25+E24</f>
        <v>130</v>
      </c>
      <c r="F23" s="55">
        <f>F25+F24</f>
        <v>130</v>
      </c>
    </row>
    <row r="24" spans="1:6" ht="15.75">
      <c r="A24" s="99" t="s">
        <v>109</v>
      </c>
      <c r="B24" s="57" t="s">
        <v>100</v>
      </c>
      <c r="C24" s="57" t="s">
        <v>110</v>
      </c>
      <c r="D24" s="58">
        <f>'4. КЦСР И КВР'!F80</f>
        <v>1840.3</v>
      </c>
      <c r="E24" s="58">
        <f>'4. КЦСР И КВР'!G80</f>
        <v>0</v>
      </c>
      <c r="F24" s="58">
        <f>'4. КЦСР И КВР'!H80</f>
        <v>0</v>
      </c>
    </row>
    <row r="25" spans="1:6" ht="31.5">
      <c r="A25" s="56" t="s">
        <v>111</v>
      </c>
      <c r="B25" s="57" t="s">
        <v>100</v>
      </c>
      <c r="C25" s="57" t="s">
        <v>112</v>
      </c>
      <c r="D25" s="58">
        <f>'4. КЦСР И КВР'!F86</f>
        <v>130</v>
      </c>
      <c r="E25" s="58">
        <f>'4. КЦСР И КВР'!G86</f>
        <v>130</v>
      </c>
      <c r="F25" s="58">
        <f>'4. КЦСР И КВР'!H86</f>
        <v>130</v>
      </c>
    </row>
    <row r="26" spans="1:6" ht="15.75">
      <c r="A26" s="53" t="s">
        <v>113</v>
      </c>
      <c r="B26" s="54" t="s">
        <v>114</v>
      </c>
      <c r="C26" s="54" t="s">
        <v>96</v>
      </c>
      <c r="D26" s="55">
        <f>D27</f>
        <v>3155.1000000000004</v>
      </c>
      <c r="E26" s="55">
        <f>E27</f>
        <v>2652.2000000000003</v>
      </c>
      <c r="F26" s="55">
        <f>F27</f>
        <v>2605.2</v>
      </c>
    </row>
    <row r="27" spans="1:6" ht="15.75">
      <c r="A27" s="52" t="s">
        <v>115</v>
      </c>
      <c r="B27" s="57" t="s">
        <v>114</v>
      </c>
      <c r="C27" s="57" t="s">
        <v>107</v>
      </c>
      <c r="D27" s="58">
        <f>'4. КЦСР И КВР'!F93</f>
        <v>3155.1000000000004</v>
      </c>
      <c r="E27" s="58">
        <f>'4. КЦСР И КВР'!G93</f>
        <v>2652.2000000000003</v>
      </c>
      <c r="F27" s="58">
        <f>'4. КЦСР И КВР'!H93</f>
        <v>2605.2</v>
      </c>
    </row>
    <row r="28" spans="1:6" ht="15.75">
      <c r="A28" s="53" t="s">
        <v>116</v>
      </c>
      <c r="B28" s="54" t="s">
        <v>117</v>
      </c>
      <c r="C28" s="54" t="s">
        <v>96</v>
      </c>
      <c r="D28" s="55">
        <f>D29</f>
        <v>76.1</v>
      </c>
      <c r="E28" s="55">
        <f>E29</f>
        <v>0</v>
      </c>
      <c r="F28" s="55">
        <f>F29</f>
        <v>0</v>
      </c>
    </row>
    <row r="29" spans="1:6" ht="15.75">
      <c r="A29" s="52" t="s">
        <v>118</v>
      </c>
      <c r="B29" s="57" t="s">
        <v>117</v>
      </c>
      <c r="C29" s="57" t="s">
        <v>95</v>
      </c>
      <c r="D29" s="58">
        <f>'4. КЦСР И КВР'!F110</f>
        <v>76.1</v>
      </c>
      <c r="E29" s="58">
        <f>'4. КЦСР И КВР'!G110</f>
        <v>0</v>
      </c>
      <c r="F29" s="58">
        <f>'4. КЦСР И КВР'!H110</f>
        <v>0</v>
      </c>
    </row>
    <row r="30" spans="1:6" ht="15.75">
      <c r="A30" s="53" t="s">
        <v>119</v>
      </c>
      <c r="B30" s="54" t="s">
        <v>120</v>
      </c>
      <c r="C30" s="54" t="s">
        <v>96</v>
      </c>
      <c r="D30" s="55">
        <f>D31+D32</f>
        <v>620.1</v>
      </c>
      <c r="E30" s="55">
        <f>E31+E32</f>
        <v>625.1</v>
      </c>
      <c r="F30" s="55">
        <f>F31+F32</f>
        <v>630.1</v>
      </c>
    </row>
    <row r="31" spans="1:6" ht="15.75">
      <c r="A31" s="52" t="s">
        <v>121</v>
      </c>
      <c r="B31" s="57" t="s">
        <v>120</v>
      </c>
      <c r="C31" s="57" t="s">
        <v>95</v>
      </c>
      <c r="D31" s="58">
        <f>'4. КЦСР И КВР'!F115</f>
        <v>505.1</v>
      </c>
      <c r="E31" s="58">
        <f>'4. КЦСР И КВР'!G115</f>
        <v>505.1</v>
      </c>
      <c r="F31" s="58">
        <f>'4. КЦСР И КВР'!H115</f>
        <v>505.1</v>
      </c>
    </row>
    <row r="32" spans="1:6" ht="15.75">
      <c r="A32" s="52" t="s">
        <v>122</v>
      </c>
      <c r="B32" s="57" t="s">
        <v>120</v>
      </c>
      <c r="C32" s="57" t="s">
        <v>107</v>
      </c>
      <c r="D32" s="58">
        <f>'4. КЦСР И КВР'!F119</f>
        <v>115</v>
      </c>
      <c r="E32" s="58">
        <f>'4. КЦСР И КВР'!G119</f>
        <v>120</v>
      </c>
      <c r="F32" s="58">
        <f>'4. КЦСР И КВР'!H119</f>
        <v>125</v>
      </c>
    </row>
    <row r="33" spans="1:6" ht="15.75">
      <c r="A33" s="53" t="s">
        <v>123</v>
      </c>
      <c r="B33" s="54" t="s">
        <v>124</v>
      </c>
      <c r="C33" s="54" t="s">
        <v>96</v>
      </c>
      <c r="D33" s="55">
        <f>D34</f>
        <v>1715</v>
      </c>
      <c r="E33" s="55">
        <f>E34</f>
        <v>760</v>
      </c>
      <c r="F33" s="55">
        <f>F34</f>
        <v>780</v>
      </c>
    </row>
    <row r="34" spans="1:6" ht="15.75">
      <c r="A34" s="52" t="s">
        <v>125</v>
      </c>
      <c r="B34" s="57" t="s">
        <v>124</v>
      </c>
      <c r="C34" s="57" t="s">
        <v>95</v>
      </c>
      <c r="D34" s="58">
        <f>'4. КЦСР И КВР'!F124</f>
        <v>1715</v>
      </c>
      <c r="E34" s="58">
        <f>'4. КЦСР И КВР'!G124</f>
        <v>760</v>
      </c>
      <c r="F34" s="58">
        <f>'4. КЦСР И КВР'!H124</f>
        <v>780</v>
      </c>
    </row>
    <row r="35" spans="1:6" ht="15.75">
      <c r="A35" s="53" t="s">
        <v>19</v>
      </c>
      <c r="B35" s="53"/>
      <c r="C35" s="60"/>
      <c r="D35" s="55">
        <f>D13+D19+D21+D26+D28+D30+D33+D23</f>
        <v>14371.7</v>
      </c>
      <c r="E35" s="55">
        <f>E13+E19+E21+E26+E28+E30+E33+E23</f>
        <v>9719.300000000001</v>
      </c>
      <c r="F35" s="55">
        <f>F13+F19+F21+F26+F28+F30+F33+F23</f>
        <v>9486.9</v>
      </c>
    </row>
    <row r="36" spans="1:6" ht="18" customHeight="1">
      <c r="A36" s="114" t="s">
        <v>216</v>
      </c>
      <c r="B36" s="113"/>
      <c r="C36" s="113"/>
      <c r="D36" s="113"/>
      <c r="E36" s="53">
        <f>'4. КЦСР И КВР'!G132</f>
        <v>242.1</v>
      </c>
      <c r="F36" s="53">
        <f>'4. КЦСР И КВР'!H132</f>
        <v>484.1</v>
      </c>
    </row>
    <row r="37" spans="1:6" ht="19.5" customHeight="1">
      <c r="A37" s="114" t="s">
        <v>210</v>
      </c>
      <c r="B37" s="113"/>
      <c r="C37" s="113"/>
      <c r="D37" s="119">
        <f>D35+D36</f>
        <v>14371.7</v>
      </c>
      <c r="E37" s="55">
        <f>E35+E36</f>
        <v>9961.400000000001</v>
      </c>
      <c r="F37" s="55">
        <f>F35+F36</f>
        <v>9971</v>
      </c>
    </row>
    <row r="38" spans="2:3" ht="12.75">
      <c r="B38" s="18"/>
      <c r="C38" s="18"/>
    </row>
    <row r="41" ht="12.75">
      <c r="I41" t="s">
        <v>84</v>
      </c>
    </row>
  </sheetData>
  <sheetProtection/>
  <mergeCells count="12">
    <mergeCell ref="A8:F8"/>
    <mergeCell ref="E9:F9"/>
    <mergeCell ref="A1:F1"/>
    <mergeCell ref="A2:F2"/>
    <mergeCell ref="A3:F3"/>
    <mergeCell ref="A4:F4"/>
    <mergeCell ref="A5:F5"/>
    <mergeCell ref="A10:A11"/>
    <mergeCell ref="B10:B11"/>
    <mergeCell ref="C10:C11"/>
    <mergeCell ref="D10:F10"/>
    <mergeCell ref="A7:F7"/>
  </mergeCells>
  <printOptions/>
  <pageMargins left="0.7874015748031497" right="0.3937007874015748" top="0.3937007874015748" bottom="0.3937007874015748" header="0.3937007874015748" footer="0.3937007874015748"/>
  <pageSetup fitToHeight="0"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2.28125" style="19" customWidth="1"/>
    <col min="2" max="2" width="7.140625" style="0" customWidth="1"/>
    <col min="3" max="3" width="10.8515625" style="0" customWidth="1"/>
    <col min="4" max="4" width="15.57421875" style="0" customWidth="1"/>
    <col min="5" max="5" width="9.00390625" style="0" customWidth="1"/>
    <col min="6" max="6" width="11.7109375" style="0" customWidth="1"/>
    <col min="7" max="7" width="14.140625" style="0" customWidth="1"/>
    <col min="8" max="8" width="12.7109375" style="0" customWidth="1"/>
  </cols>
  <sheetData>
    <row r="1" spans="1:8" s="38" customFormat="1" ht="15.75" customHeight="1">
      <c r="A1" s="39"/>
      <c r="B1" s="145" t="s">
        <v>83</v>
      </c>
      <c r="C1" s="145"/>
      <c r="D1" s="145"/>
      <c r="E1" s="145"/>
      <c r="F1" s="145"/>
      <c r="G1" s="145"/>
      <c r="H1" s="145"/>
    </row>
    <row r="2" spans="1:8" s="38" customFormat="1" ht="15.75" customHeight="1">
      <c r="A2" s="39"/>
      <c r="B2" s="145" t="s">
        <v>225</v>
      </c>
      <c r="C2" s="145"/>
      <c r="D2" s="145"/>
      <c r="E2" s="145"/>
      <c r="F2" s="145"/>
      <c r="G2" s="145"/>
      <c r="H2" s="145"/>
    </row>
    <row r="3" spans="1:8" s="38" customFormat="1" ht="15.75" customHeight="1">
      <c r="A3" s="39"/>
      <c r="B3" s="145" t="s">
        <v>320</v>
      </c>
      <c r="C3" s="145"/>
      <c r="D3" s="145"/>
      <c r="E3" s="145"/>
      <c r="F3" s="145"/>
      <c r="G3" s="145"/>
      <c r="H3" s="145"/>
    </row>
    <row r="4" spans="1:8" s="38" customFormat="1" ht="15.75" customHeight="1">
      <c r="A4" s="39"/>
      <c r="B4" s="145" t="s">
        <v>273</v>
      </c>
      <c r="C4" s="145"/>
      <c r="D4" s="145"/>
      <c r="E4" s="145"/>
      <c r="F4" s="145"/>
      <c r="G4" s="145"/>
      <c r="H4" s="145"/>
    </row>
    <row r="5" spans="1:8" s="38" customFormat="1" ht="15.75" customHeight="1">
      <c r="A5" s="39"/>
      <c r="B5" s="145" t="s">
        <v>311</v>
      </c>
      <c r="C5" s="145"/>
      <c r="D5" s="145"/>
      <c r="E5" s="145"/>
      <c r="F5" s="145"/>
      <c r="G5" s="145"/>
      <c r="H5" s="145"/>
    </row>
    <row r="6" spans="1:6" s="38" customFormat="1" ht="15.75">
      <c r="A6" s="39"/>
      <c r="B6" s="39"/>
      <c r="C6" s="39"/>
      <c r="D6" s="39"/>
      <c r="E6" s="39"/>
      <c r="F6" s="39"/>
    </row>
    <row r="7" spans="1:9" s="38" customFormat="1" ht="15.75" customHeight="1">
      <c r="A7" s="151" t="s">
        <v>126</v>
      </c>
      <c r="B7" s="151"/>
      <c r="C7" s="151"/>
      <c r="D7" s="151"/>
      <c r="E7" s="151"/>
      <c r="F7" s="151"/>
      <c r="G7" s="151"/>
      <c r="H7" s="151"/>
      <c r="I7" s="38" t="s">
        <v>84</v>
      </c>
    </row>
    <row r="8" spans="1:8" s="38" customFormat="1" ht="15.75" customHeight="1">
      <c r="A8" s="151" t="s">
        <v>226</v>
      </c>
      <c r="B8" s="151"/>
      <c r="C8" s="151"/>
      <c r="D8" s="151"/>
      <c r="E8" s="151"/>
      <c r="F8" s="151"/>
      <c r="G8" s="151"/>
      <c r="H8" s="151"/>
    </row>
    <row r="9" spans="1:8" s="38" customFormat="1" ht="15.75" customHeight="1">
      <c r="A9" s="151" t="s">
        <v>316</v>
      </c>
      <c r="B9" s="151"/>
      <c r="C9" s="151"/>
      <c r="D9" s="151"/>
      <c r="E9" s="151"/>
      <c r="F9" s="151"/>
      <c r="G9" s="151"/>
      <c r="H9" s="151"/>
    </row>
    <row r="10" spans="1:6" s="38" customFormat="1" ht="15.75">
      <c r="A10" s="39"/>
      <c r="B10" s="39"/>
      <c r="C10" s="39"/>
      <c r="D10" s="39"/>
      <c r="E10" s="39"/>
      <c r="F10" s="39"/>
    </row>
    <row r="11" spans="1:8" s="38" customFormat="1" ht="15.75" customHeight="1">
      <c r="A11" s="152" t="s">
        <v>1</v>
      </c>
      <c r="B11" s="152"/>
      <c r="C11" s="152"/>
      <c r="D11" s="152"/>
      <c r="E11" s="152"/>
      <c r="F11" s="152"/>
      <c r="G11" s="152"/>
      <c r="H11" s="152"/>
    </row>
    <row r="12" spans="1:8" s="38" customFormat="1" ht="18" customHeight="1">
      <c r="A12" s="153" t="s">
        <v>91</v>
      </c>
      <c r="B12" s="153" t="s">
        <v>92</v>
      </c>
      <c r="C12" s="153" t="s">
        <v>93</v>
      </c>
      <c r="D12" s="153" t="s">
        <v>202</v>
      </c>
      <c r="E12" s="153" t="s">
        <v>127</v>
      </c>
      <c r="F12" s="155" t="s">
        <v>4</v>
      </c>
      <c r="G12" s="155"/>
      <c r="H12" s="155"/>
    </row>
    <row r="13" spans="1:8" s="38" customFormat="1" ht="21" customHeight="1">
      <c r="A13" s="154"/>
      <c r="B13" s="154"/>
      <c r="C13" s="154"/>
      <c r="D13" s="154"/>
      <c r="E13" s="154"/>
      <c r="F13" s="8" t="s">
        <v>209</v>
      </c>
      <c r="G13" s="16" t="s">
        <v>211</v>
      </c>
      <c r="H13" s="16" t="s">
        <v>313</v>
      </c>
    </row>
    <row r="14" spans="1:8" s="38" customFormat="1" ht="15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8">
        <v>6</v>
      </c>
      <c r="G14" s="11">
        <v>7</v>
      </c>
      <c r="H14" s="11">
        <v>8</v>
      </c>
    </row>
    <row r="15" spans="1:8" s="38" customFormat="1" ht="15.75">
      <c r="A15" s="40" t="s">
        <v>128</v>
      </c>
      <c r="B15" s="41" t="s">
        <v>95</v>
      </c>
      <c r="C15" s="41" t="s">
        <v>96</v>
      </c>
      <c r="D15" s="41"/>
      <c r="E15" s="41"/>
      <c r="F15" s="6">
        <f>F16+F21+F37+F41+F30</f>
        <v>6467.4</v>
      </c>
      <c r="G15" s="6">
        <f>G16+G21+G37+G41</f>
        <v>5175.4</v>
      </c>
      <c r="H15" s="6">
        <f>H16+H21+H37+H41</f>
        <v>4975.4</v>
      </c>
    </row>
    <row r="16" spans="1:8" s="38" customFormat="1" ht="41.25" customHeight="1">
      <c r="A16" s="33" t="s">
        <v>97</v>
      </c>
      <c r="B16" s="7" t="s">
        <v>95</v>
      </c>
      <c r="C16" s="7" t="s">
        <v>98</v>
      </c>
      <c r="D16" s="28"/>
      <c r="E16" s="28"/>
      <c r="F16" s="8">
        <f aca="true" t="shared" si="0" ref="F16:H19">F17</f>
        <v>990</v>
      </c>
      <c r="G16" s="8">
        <f t="shared" si="0"/>
        <v>990</v>
      </c>
      <c r="H16" s="8">
        <f t="shared" si="0"/>
        <v>990</v>
      </c>
    </row>
    <row r="17" spans="1:8" s="38" customFormat="1" ht="30">
      <c r="A17" s="33" t="s">
        <v>229</v>
      </c>
      <c r="B17" s="7" t="s">
        <v>95</v>
      </c>
      <c r="C17" s="7" t="s">
        <v>98</v>
      </c>
      <c r="D17" s="28" t="s">
        <v>217</v>
      </c>
      <c r="E17" s="28"/>
      <c r="F17" s="8">
        <f t="shared" si="0"/>
        <v>990</v>
      </c>
      <c r="G17" s="8">
        <f t="shared" si="0"/>
        <v>990</v>
      </c>
      <c r="H17" s="8">
        <f t="shared" si="0"/>
        <v>990</v>
      </c>
    </row>
    <row r="18" spans="1:8" s="38" customFormat="1" ht="30">
      <c r="A18" s="15" t="s">
        <v>230</v>
      </c>
      <c r="B18" s="7" t="s">
        <v>95</v>
      </c>
      <c r="C18" s="7" t="s">
        <v>98</v>
      </c>
      <c r="D18" s="7" t="s">
        <v>218</v>
      </c>
      <c r="E18" s="28"/>
      <c r="F18" s="8">
        <f t="shared" si="0"/>
        <v>990</v>
      </c>
      <c r="G18" s="8">
        <f t="shared" si="0"/>
        <v>990</v>
      </c>
      <c r="H18" s="8">
        <f t="shared" si="0"/>
        <v>990</v>
      </c>
    </row>
    <row r="19" spans="1:8" s="38" customFormat="1" ht="30">
      <c r="A19" s="15" t="s">
        <v>247</v>
      </c>
      <c r="B19" s="7" t="s">
        <v>95</v>
      </c>
      <c r="C19" s="7" t="s">
        <v>98</v>
      </c>
      <c r="D19" s="7" t="s">
        <v>231</v>
      </c>
      <c r="E19" s="28"/>
      <c r="F19" s="8">
        <f t="shared" si="0"/>
        <v>990</v>
      </c>
      <c r="G19" s="8">
        <f t="shared" si="0"/>
        <v>990</v>
      </c>
      <c r="H19" s="8">
        <f t="shared" si="0"/>
        <v>990</v>
      </c>
    </row>
    <row r="20" spans="1:8" s="38" customFormat="1" ht="30">
      <c r="A20" s="10" t="s">
        <v>130</v>
      </c>
      <c r="B20" s="7" t="s">
        <v>95</v>
      </c>
      <c r="C20" s="7" t="s">
        <v>98</v>
      </c>
      <c r="D20" s="7" t="s">
        <v>231</v>
      </c>
      <c r="E20" s="7" t="s">
        <v>131</v>
      </c>
      <c r="F20" s="8">
        <f>'5. Ведомственная'!G23</f>
        <v>990</v>
      </c>
      <c r="G20" s="11">
        <f>'5. Ведомственная'!H23</f>
        <v>990</v>
      </c>
      <c r="H20" s="11">
        <f>'5. Ведомственная'!I23</f>
        <v>990</v>
      </c>
    </row>
    <row r="21" spans="1:8" s="38" customFormat="1" ht="70.5" customHeight="1">
      <c r="A21" s="34" t="s">
        <v>132</v>
      </c>
      <c r="B21" s="7" t="s">
        <v>95</v>
      </c>
      <c r="C21" s="7" t="s">
        <v>100</v>
      </c>
      <c r="D21" s="28"/>
      <c r="E21" s="28"/>
      <c r="F21" s="8">
        <f aca="true" t="shared" si="1" ref="F21:H22">F22</f>
        <v>4460.4</v>
      </c>
      <c r="G21" s="8">
        <f t="shared" si="1"/>
        <v>4110.4</v>
      </c>
      <c r="H21" s="8">
        <f t="shared" si="1"/>
        <v>3910.4</v>
      </c>
    </row>
    <row r="22" spans="1:8" s="38" customFormat="1" ht="39.75" customHeight="1">
      <c r="A22" s="33" t="s">
        <v>229</v>
      </c>
      <c r="B22" s="7" t="s">
        <v>95</v>
      </c>
      <c r="C22" s="7" t="s">
        <v>100</v>
      </c>
      <c r="D22" s="28" t="s">
        <v>217</v>
      </c>
      <c r="E22" s="28"/>
      <c r="F22" s="8">
        <f t="shared" si="1"/>
        <v>4460.4</v>
      </c>
      <c r="G22" s="8">
        <f t="shared" si="1"/>
        <v>4110.4</v>
      </c>
      <c r="H22" s="8">
        <f t="shared" si="1"/>
        <v>3910.4</v>
      </c>
    </row>
    <row r="23" spans="1:8" s="38" customFormat="1" ht="39" customHeight="1">
      <c r="A23" s="33" t="s">
        <v>232</v>
      </c>
      <c r="B23" s="7" t="s">
        <v>95</v>
      </c>
      <c r="C23" s="7" t="s">
        <v>100</v>
      </c>
      <c r="D23" s="28" t="s">
        <v>219</v>
      </c>
      <c r="E23" s="28"/>
      <c r="F23" s="8">
        <f>F24+F28</f>
        <v>4460.4</v>
      </c>
      <c r="G23" s="8">
        <f>G24+G28</f>
        <v>4110.4</v>
      </c>
      <c r="H23" s="8">
        <f>H24+H28</f>
        <v>3910.4</v>
      </c>
    </row>
    <row r="24" spans="1:8" s="38" customFormat="1" ht="39.75" customHeight="1">
      <c r="A24" s="10" t="s">
        <v>246</v>
      </c>
      <c r="B24" s="7" t="s">
        <v>95</v>
      </c>
      <c r="C24" s="7" t="s">
        <v>100</v>
      </c>
      <c r="D24" s="28" t="s">
        <v>233</v>
      </c>
      <c r="E24" s="7"/>
      <c r="F24" s="8">
        <f>F25+F26+F27</f>
        <v>4458.4</v>
      </c>
      <c r="G24" s="8">
        <f>G25+G26+G27</f>
        <v>4108.4</v>
      </c>
      <c r="H24" s="8">
        <f>H25+H26+H27</f>
        <v>3908.4</v>
      </c>
    </row>
    <row r="25" spans="1:8" s="38" customFormat="1" ht="32.25" customHeight="1">
      <c r="A25" s="10" t="s">
        <v>130</v>
      </c>
      <c r="B25" s="7" t="s">
        <v>95</v>
      </c>
      <c r="C25" s="7" t="s">
        <v>100</v>
      </c>
      <c r="D25" s="28" t="s">
        <v>233</v>
      </c>
      <c r="E25" s="7" t="s">
        <v>131</v>
      </c>
      <c r="F25" s="8">
        <f>'5. Ведомственная'!G28</f>
        <v>3378.4</v>
      </c>
      <c r="G25" s="8">
        <f>'5. Ведомственная'!H28</f>
        <v>3378.4</v>
      </c>
      <c r="H25" s="8">
        <f>'5. Ведомственная'!I28</f>
        <v>3378.4</v>
      </c>
    </row>
    <row r="26" spans="1:8" s="38" customFormat="1" ht="36" customHeight="1">
      <c r="A26" s="35" t="s">
        <v>133</v>
      </c>
      <c r="B26" s="7" t="s">
        <v>95</v>
      </c>
      <c r="C26" s="7" t="s">
        <v>100</v>
      </c>
      <c r="D26" s="28" t="s">
        <v>233</v>
      </c>
      <c r="E26" s="7" t="s">
        <v>134</v>
      </c>
      <c r="F26" s="8">
        <f>'5. Ведомственная'!G29</f>
        <v>1000</v>
      </c>
      <c r="G26" s="8">
        <f>'5. Ведомственная'!H29</f>
        <v>650</v>
      </c>
      <c r="H26" s="8">
        <f>'5. Ведомственная'!I29</f>
        <v>450</v>
      </c>
    </row>
    <row r="27" spans="1:8" s="38" customFormat="1" ht="21" customHeight="1">
      <c r="A27" s="10" t="s">
        <v>135</v>
      </c>
      <c r="B27" s="7" t="s">
        <v>95</v>
      </c>
      <c r="C27" s="7" t="s">
        <v>136</v>
      </c>
      <c r="D27" s="28" t="s">
        <v>233</v>
      </c>
      <c r="E27" s="7" t="s">
        <v>137</v>
      </c>
      <c r="F27" s="8">
        <f>'5. Ведомственная'!G30</f>
        <v>80</v>
      </c>
      <c r="G27" s="8">
        <f>'5. Ведомственная'!H30</f>
        <v>80</v>
      </c>
      <c r="H27" s="8">
        <f>'5. Ведомственная'!I30</f>
        <v>80</v>
      </c>
    </row>
    <row r="28" spans="1:8" s="38" customFormat="1" ht="36.75" customHeight="1">
      <c r="A28" s="42" t="s">
        <v>138</v>
      </c>
      <c r="B28" s="7" t="s">
        <v>95</v>
      </c>
      <c r="C28" s="7" t="s">
        <v>100</v>
      </c>
      <c r="D28" s="7" t="s">
        <v>234</v>
      </c>
      <c r="E28" s="7"/>
      <c r="F28" s="8">
        <f>F29</f>
        <v>2</v>
      </c>
      <c r="G28" s="8">
        <f>G29</f>
        <v>2</v>
      </c>
      <c r="H28" s="8">
        <f>H29</f>
        <v>2</v>
      </c>
    </row>
    <row r="29" spans="1:8" s="38" customFormat="1" ht="37.5" customHeight="1">
      <c r="A29" s="35" t="s">
        <v>188</v>
      </c>
      <c r="B29" s="7" t="s">
        <v>95</v>
      </c>
      <c r="C29" s="7" t="s">
        <v>100</v>
      </c>
      <c r="D29" s="7" t="s">
        <v>234</v>
      </c>
      <c r="E29" s="7" t="s">
        <v>134</v>
      </c>
      <c r="F29" s="8">
        <f>'5. Ведомственная'!G32</f>
        <v>2</v>
      </c>
      <c r="G29" s="8">
        <f>'5. Ведомственная'!H32</f>
        <v>2</v>
      </c>
      <c r="H29" s="8">
        <f>'5. Ведомственная'!I32</f>
        <v>2</v>
      </c>
    </row>
    <row r="30" spans="1:8" s="38" customFormat="1" ht="26.25" customHeight="1">
      <c r="A30" s="35" t="s">
        <v>293</v>
      </c>
      <c r="B30" s="7" t="s">
        <v>95</v>
      </c>
      <c r="C30" s="7" t="s">
        <v>282</v>
      </c>
      <c r="D30" s="7"/>
      <c r="E30" s="7"/>
      <c r="F30" s="32">
        <f>F31</f>
        <v>530.3</v>
      </c>
      <c r="G30" s="126"/>
      <c r="H30" s="126"/>
    </row>
    <row r="31" spans="1:8" s="38" customFormat="1" ht="37.5" customHeight="1">
      <c r="A31" s="33" t="s">
        <v>229</v>
      </c>
      <c r="B31" s="7" t="s">
        <v>95</v>
      </c>
      <c r="C31" s="7" t="s">
        <v>282</v>
      </c>
      <c r="D31" s="28" t="s">
        <v>217</v>
      </c>
      <c r="E31" s="7"/>
      <c r="F31" s="32">
        <f>F32</f>
        <v>530.3</v>
      </c>
      <c r="G31" s="126"/>
      <c r="H31" s="126"/>
    </row>
    <row r="32" spans="1:8" s="38" customFormat="1" ht="37.5" customHeight="1">
      <c r="A32" s="15" t="s">
        <v>287</v>
      </c>
      <c r="B32" s="7" t="s">
        <v>95</v>
      </c>
      <c r="C32" s="7" t="s">
        <v>282</v>
      </c>
      <c r="D32" s="7" t="s">
        <v>286</v>
      </c>
      <c r="E32" s="7"/>
      <c r="F32" s="32">
        <f>F33+F35</f>
        <v>530.3</v>
      </c>
      <c r="G32" s="126"/>
      <c r="H32" s="126"/>
    </row>
    <row r="33" spans="1:8" s="38" customFormat="1" ht="26.25" customHeight="1">
      <c r="A33" s="35" t="s">
        <v>283</v>
      </c>
      <c r="B33" s="7" t="s">
        <v>95</v>
      </c>
      <c r="C33" s="7" t="s">
        <v>282</v>
      </c>
      <c r="D33" s="7" t="s">
        <v>289</v>
      </c>
      <c r="E33" s="7"/>
      <c r="F33" s="32">
        <f>F34</f>
        <v>265.1</v>
      </c>
      <c r="G33" s="126"/>
      <c r="H33" s="126"/>
    </row>
    <row r="34" spans="1:8" s="38" customFormat="1" ht="25.5" customHeight="1">
      <c r="A34" s="99" t="s">
        <v>284</v>
      </c>
      <c r="B34" s="7" t="s">
        <v>95</v>
      </c>
      <c r="C34" s="7" t="s">
        <v>282</v>
      </c>
      <c r="D34" s="7" t="s">
        <v>289</v>
      </c>
      <c r="E34" s="7" t="s">
        <v>285</v>
      </c>
      <c r="F34" s="32">
        <f>'5. Ведомственная'!G37</f>
        <v>265.1</v>
      </c>
      <c r="G34" s="126"/>
      <c r="H34" s="126"/>
    </row>
    <row r="35" spans="1:8" s="38" customFormat="1" ht="24.75" customHeight="1">
      <c r="A35" s="35" t="s">
        <v>288</v>
      </c>
      <c r="B35" s="7" t="s">
        <v>95</v>
      </c>
      <c r="C35" s="7" t="s">
        <v>282</v>
      </c>
      <c r="D35" s="7" t="s">
        <v>290</v>
      </c>
      <c r="E35" s="7"/>
      <c r="F35" s="32">
        <f>F36</f>
        <v>265.2</v>
      </c>
      <c r="G35" s="126"/>
      <c r="H35" s="126"/>
    </row>
    <row r="36" spans="1:8" s="38" customFormat="1" ht="19.5" customHeight="1">
      <c r="A36" s="99" t="s">
        <v>284</v>
      </c>
      <c r="B36" s="7" t="s">
        <v>95</v>
      </c>
      <c r="C36" s="7" t="s">
        <v>282</v>
      </c>
      <c r="D36" s="7" t="s">
        <v>290</v>
      </c>
      <c r="E36" s="7" t="s">
        <v>285</v>
      </c>
      <c r="F36" s="32">
        <f>'5. Ведомственная'!G39</f>
        <v>265.2</v>
      </c>
      <c r="G36" s="126"/>
      <c r="H36" s="126"/>
    </row>
    <row r="37" spans="1:8" s="38" customFormat="1" ht="15.75">
      <c r="A37" s="34" t="s">
        <v>101</v>
      </c>
      <c r="B37" s="7" t="s">
        <v>95</v>
      </c>
      <c r="C37" s="7" t="s">
        <v>124</v>
      </c>
      <c r="D37" s="28"/>
      <c r="E37" s="28"/>
      <c r="F37" s="8">
        <f>F38</f>
        <v>20</v>
      </c>
      <c r="G37" s="8">
        <f aca="true" t="shared" si="2" ref="G37:H39">G38</f>
        <v>20</v>
      </c>
      <c r="H37" s="8">
        <f t="shared" si="2"/>
        <v>20</v>
      </c>
    </row>
    <row r="38" spans="1:8" s="38" customFormat="1" ht="15.75">
      <c r="A38" s="34" t="s">
        <v>101</v>
      </c>
      <c r="B38" s="7" t="s">
        <v>95</v>
      </c>
      <c r="C38" s="7" t="s">
        <v>124</v>
      </c>
      <c r="D38" s="28" t="s">
        <v>139</v>
      </c>
      <c r="E38" s="28"/>
      <c r="F38" s="8">
        <f>F39</f>
        <v>20</v>
      </c>
      <c r="G38" s="8">
        <f t="shared" si="2"/>
        <v>20</v>
      </c>
      <c r="H38" s="8">
        <f t="shared" si="2"/>
        <v>20</v>
      </c>
    </row>
    <row r="39" spans="1:8" s="38" customFormat="1" ht="15.75">
      <c r="A39" s="34" t="s">
        <v>140</v>
      </c>
      <c r="B39" s="7" t="s">
        <v>95</v>
      </c>
      <c r="C39" s="7" t="s">
        <v>124</v>
      </c>
      <c r="D39" s="7" t="s">
        <v>141</v>
      </c>
      <c r="E39" s="7"/>
      <c r="F39" s="8">
        <f>F40</f>
        <v>20</v>
      </c>
      <c r="G39" s="8">
        <f t="shared" si="2"/>
        <v>20</v>
      </c>
      <c r="H39" s="8">
        <f t="shared" si="2"/>
        <v>20</v>
      </c>
    </row>
    <row r="40" spans="1:8" s="38" customFormat="1" ht="15.75">
      <c r="A40" s="34" t="s">
        <v>142</v>
      </c>
      <c r="B40" s="7" t="s">
        <v>95</v>
      </c>
      <c r="C40" s="7" t="s">
        <v>124</v>
      </c>
      <c r="D40" s="7" t="s">
        <v>141</v>
      </c>
      <c r="E40" s="7" t="s">
        <v>143</v>
      </c>
      <c r="F40" s="8">
        <f>'5. Ведомственная'!G43</f>
        <v>20</v>
      </c>
      <c r="G40" s="8">
        <f>'5. Ведомственная'!H43</f>
        <v>20</v>
      </c>
      <c r="H40" s="8">
        <f>'5. Ведомственная'!I43</f>
        <v>20</v>
      </c>
    </row>
    <row r="41" spans="1:8" s="38" customFormat="1" ht="15.75">
      <c r="A41" s="33" t="s">
        <v>102</v>
      </c>
      <c r="B41" s="7" t="s">
        <v>95</v>
      </c>
      <c r="C41" s="7" t="s">
        <v>144</v>
      </c>
      <c r="D41" s="7"/>
      <c r="E41" s="7"/>
      <c r="F41" s="43">
        <f>F42+F50</f>
        <v>466.7</v>
      </c>
      <c r="G41" s="43">
        <f>G42+G50</f>
        <v>55</v>
      </c>
      <c r="H41" s="43">
        <f>H42+H50</f>
        <v>55</v>
      </c>
    </row>
    <row r="42" spans="1:8" s="38" customFormat="1" ht="45">
      <c r="A42" s="33" t="s">
        <v>245</v>
      </c>
      <c r="B42" s="7" t="s">
        <v>95</v>
      </c>
      <c r="C42" s="7" t="s">
        <v>144</v>
      </c>
      <c r="D42" s="28" t="s">
        <v>129</v>
      </c>
      <c r="E42" s="7"/>
      <c r="F42" s="43">
        <f>F43+F45+F48</f>
        <v>95</v>
      </c>
      <c r="G42" s="43">
        <f>G43+G45+G48+G51</f>
        <v>55</v>
      </c>
      <c r="H42" s="43">
        <f>H43+H45+H48+H51</f>
        <v>55</v>
      </c>
    </row>
    <row r="43" spans="1:8" s="38" customFormat="1" ht="30">
      <c r="A43" s="33" t="s">
        <v>145</v>
      </c>
      <c r="B43" s="7" t="s">
        <v>95</v>
      </c>
      <c r="C43" s="7" t="s">
        <v>144</v>
      </c>
      <c r="D43" s="28" t="s">
        <v>146</v>
      </c>
      <c r="E43" s="7"/>
      <c r="F43" s="43">
        <f>F44</f>
        <v>50</v>
      </c>
      <c r="G43" s="43">
        <f>G44</f>
        <v>25</v>
      </c>
      <c r="H43" s="43">
        <f>H44</f>
        <v>25</v>
      </c>
    </row>
    <row r="44" spans="1:8" s="38" customFormat="1" ht="30">
      <c r="A44" s="35" t="s">
        <v>133</v>
      </c>
      <c r="B44" s="7" t="s">
        <v>95</v>
      </c>
      <c r="C44" s="7" t="s">
        <v>144</v>
      </c>
      <c r="D44" s="28" t="s">
        <v>146</v>
      </c>
      <c r="E44" s="7" t="s">
        <v>134</v>
      </c>
      <c r="F44" s="43">
        <f>'5. Ведомственная'!G47</f>
        <v>50</v>
      </c>
      <c r="G44" s="43">
        <f>'5. Ведомственная'!H47</f>
        <v>25</v>
      </c>
      <c r="H44" s="43">
        <f>'5. Ведомственная'!I47</f>
        <v>25</v>
      </c>
    </row>
    <row r="45" spans="1:8" s="38" customFormat="1" ht="30">
      <c r="A45" s="35" t="s">
        <v>257</v>
      </c>
      <c r="B45" s="7" t="s">
        <v>95</v>
      </c>
      <c r="C45" s="7" t="s">
        <v>144</v>
      </c>
      <c r="D45" s="28" t="s">
        <v>147</v>
      </c>
      <c r="E45" s="7"/>
      <c r="F45" s="43">
        <f>F46+F47</f>
        <v>40</v>
      </c>
      <c r="G45" s="43">
        <f>G46+G47</f>
        <v>25</v>
      </c>
      <c r="H45" s="43">
        <f>H46+H47</f>
        <v>25</v>
      </c>
    </row>
    <row r="46" spans="1:8" s="38" customFormat="1" ht="30">
      <c r="A46" s="35" t="s">
        <v>133</v>
      </c>
      <c r="B46" s="7" t="s">
        <v>95</v>
      </c>
      <c r="C46" s="7" t="s">
        <v>144</v>
      </c>
      <c r="D46" s="28" t="s">
        <v>147</v>
      </c>
      <c r="E46" s="7" t="s">
        <v>134</v>
      </c>
      <c r="F46" s="43">
        <f>'5. Ведомственная'!G49</f>
        <v>35</v>
      </c>
      <c r="G46" s="43">
        <f>'5. Ведомственная'!H49</f>
        <v>20</v>
      </c>
      <c r="H46" s="43">
        <f>'5. Ведомственная'!I49</f>
        <v>20</v>
      </c>
    </row>
    <row r="47" spans="1:8" s="38" customFormat="1" ht="15.75">
      <c r="A47" s="33" t="s">
        <v>135</v>
      </c>
      <c r="B47" s="7" t="s">
        <v>95</v>
      </c>
      <c r="C47" s="7" t="s">
        <v>144</v>
      </c>
      <c r="D47" s="28" t="s">
        <v>147</v>
      </c>
      <c r="E47" s="7" t="s">
        <v>137</v>
      </c>
      <c r="F47" s="43">
        <f>'5. Ведомственная'!G50</f>
        <v>5</v>
      </c>
      <c r="G47" s="43">
        <f>'5. Ведомственная'!H50</f>
        <v>5</v>
      </c>
      <c r="H47" s="43">
        <f>'5. Ведомственная'!I50</f>
        <v>5</v>
      </c>
    </row>
    <row r="48" spans="1:8" s="38" customFormat="1" ht="30">
      <c r="A48" s="33" t="s">
        <v>148</v>
      </c>
      <c r="B48" s="7" t="s">
        <v>95</v>
      </c>
      <c r="C48" s="7" t="s">
        <v>144</v>
      </c>
      <c r="D48" s="7" t="s">
        <v>171</v>
      </c>
      <c r="E48" s="7"/>
      <c r="F48" s="43">
        <f>F49</f>
        <v>5</v>
      </c>
      <c r="G48" s="43">
        <f>G49</f>
        <v>5</v>
      </c>
      <c r="H48" s="43">
        <f>H49</f>
        <v>5</v>
      </c>
    </row>
    <row r="49" spans="1:8" s="38" customFormat="1" ht="30">
      <c r="A49" s="33" t="s">
        <v>130</v>
      </c>
      <c r="B49" s="7" t="s">
        <v>95</v>
      </c>
      <c r="C49" s="7" t="s">
        <v>144</v>
      </c>
      <c r="D49" s="7" t="s">
        <v>171</v>
      </c>
      <c r="E49" s="7" t="s">
        <v>131</v>
      </c>
      <c r="F49" s="43">
        <f>'5. Ведомственная'!G52</f>
        <v>5</v>
      </c>
      <c r="G49" s="43">
        <v>5</v>
      </c>
      <c r="H49" s="43">
        <v>5</v>
      </c>
    </row>
    <row r="50" spans="1:8" s="38" customFormat="1" ht="30">
      <c r="A50" s="33" t="s">
        <v>229</v>
      </c>
      <c r="B50" s="7" t="s">
        <v>95</v>
      </c>
      <c r="C50" s="7" t="s">
        <v>144</v>
      </c>
      <c r="D50" s="28" t="s">
        <v>217</v>
      </c>
      <c r="E50" s="7"/>
      <c r="F50" s="43">
        <f>F51</f>
        <v>371.7</v>
      </c>
      <c r="G50" s="43">
        <f>G51</f>
        <v>0</v>
      </c>
      <c r="H50" s="43">
        <f>H51</f>
        <v>0</v>
      </c>
    </row>
    <row r="51" spans="1:8" s="38" customFormat="1" ht="36" customHeight="1">
      <c r="A51" s="10" t="s">
        <v>232</v>
      </c>
      <c r="B51" s="7" t="s">
        <v>95</v>
      </c>
      <c r="C51" s="7" t="s">
        <v>144</v>
      </c>
      <c r="D51" s="28" t="s">
        <v>219</v>
      </c>
      <c r="E51" s="7"/>
      <c r="F51" s="43">
        <f>F54+F56+F58+F52+F60+F62+F64+F66</f>
        <v>371.7</v>
      </c>
      <c r="G51" s="43">
        <f>G54+G56+G58+G52+G60+G62+G64</f>
        <v>0</v>
      </c>
      <c r="H51" s="43">
        <f>H54+H56+H58+H52+H60+H62+H64</f>
        <v>0</v>
      </c>
    </row>
    <row r="52" spans="1:8" s="38" customFormat="1" ht="30">
      <c r="A52" s="10" t="s">
        <v>189</v>
      </c>
      <c r="B52" s="7" t="s">
        <v>95</v>
      </c>
      <c r="C52" s="7" t="s">
        <v>144</v>
      </c>
      <c r="D52" s="28" t="s">
        <v>235</v>
      </c>
      <c r="E52" s="7"/>
      <c r="F52" s="43">
        <f>F53</f>
        <v>31.2</v>
      </c>
      <c r="G52" s="43">
        <f>G53</f>
        <v>0</v>
      </c>
      <c r="H52" s="43">
        <f>H53</f>
        <v>0</v>
      </c>
    </row>
    <row r="53" spans="1:8" s="38" customFormat="1" ht="15.75">
      <c r="A53" s="10" t="s">
        <v>79</v>
      </c>
      <c r="B53" s="7" t="s">
        <v>95</v>
      </c>
      <c r="C53" s="7" t="s">
        <v>144</v>
      </c>
      <c r="D53" s="28" t="s">
        <v>235</v>
      </c>
      <c r="E53" s="7" t="s">
        <v>149</v>
      </c>
      <c r="F53" s="43">
        <f>'5. Ведомственная'!G56</f>
        <v>31.2</v>
      </c>
      <c r="G53" s="43">
        <f>'5. Ведомственная'!H56</f>
        <v>0</v>
      </c>
      <c r="H53" s="43">
        <f>'5. Ведомственная'!I56</f>
        <v>0</v>
      </c>
    </row>
    <row r="54" spans="1:8" s="38" customFormat="1" ht="30">
      <c r="A54" s="31" t="s">
        <v>262</v>
      </c>
      <c r="B54" s="7" t="s">
        <v>95</v>
      </c>
      <c r="C54" s="7" t="s">
        <v>144</v>
      </c>
      <c r="D54" s="28" t="s">
        <v>236</v>
      </c>
      <c r="E54" s="28"/>
      <c r="F54" s="43">
        <f>F55</f>
        <v>25.2</v>
      </c>
      <c r="G54" s="43">
        <f>G55</f>
        <v>0</v>
      </c>
      <c r="H54" s="43">
        <f>H55</f>
        <v>0</v>
      </c>
    </row>
    <row r="55" spans="1:8" s="38" customFormat="1" ht="15.75">
      <c r="A55" s="10" t="s">
        <v>79</v>
      </c>
      <c r="B55" s="7" t="s">
        <v>95</v>
      </c>
      <c r="C55" s="7" t="s">
        <v>144</v>
      </c>
      <c r="D55" s="28" t="s">
        <v>236</v>
      </c>
      <c r="E55" s="7" t="s">
        <v>149</v>
      </c>
      <c r="F55" s="43">
        <f>'5. Ведомственная'!G58</f>
        <v>25.2</v>
      </c>
      <c r="G55" s="43">
        <f>'5. Ведомственная'!H58</f>
        <v>0</v>
      </c>
      <c r="H55" s="43">
        <f>'5. Ведомственная'!I58</f>
        <v>0</v>
      </c>
    </row>
    <row r="56" spans="1:8" s="38" customFormat="1" ht="30">
      <c r="A56" s="98" t="s">
        <v>260</v>
      </c>
      <c r="B56" s="7" t="s">
        <v>95</v>
      </c>
      <c r="C56" s="7" t="s">
        <v>144</v>
      </c>
      <c r="D56" s="28" t="s">
        <v>237</v>
      </c>
      <c r="E56" s="7"/>
      <c r="F56" s="43">
        <f>F57</f>
        <v>7</v>
      </c>
      <c r="G56" s="43">
        <f>G57</f>
        <v>0</v>
      </c>
      <c r="H56" s="43">
        <f>H57</f>
        <v>0</v>
      </c>
    </row>
    <row r="57" spans="1:8" s="38" customFormat="1" ht="15.75">
      <c r="A57" s="10" t="s">
        <v>79</v>
      </c>
      <c r="B57" s="7" t="s">
        <v>95</v>
      </c>
      <c r="C57" s="7" t="s">
        <v>144</v>
      </c>
      <c r="D57" s="28" t="s">
        <v>237</v>
      </c>
      <c r="E57" s="7" t="s">
        <v>149</v>
      </c>
      <c r="F57" s="43">
        <f>'5. Ведомственная'!G60</f>
        <v>7</v>
      </c>
      <c r="G57" s="43">
        <f>'5. Ведомственная'!H60</f>
        <v>0</v>
      </c>
      <c r="H57" s="43">
        <f>'5. Ведомственная'!I60</f>
        <v>0</v>
      </c>
    </row>
    <row r="58" spans="1:8" s="38" customFormat="1" ht="30">
      <c r="A58" s="15" t="s">
        <v>259</v>
      </c>
      <c r="B58" s="7" t="s">
        <v>95</v>
      </c>
      <c r="C58" s="7" t="s">
        <v>144</v>
      </c>
      <c r="D58" s="28" t="s">
        <v>238</v>
      </c>
      <c r="E58" s="28"/>
      <c r="F58" s="43">
        <f>F59</f>
        <v>97.9</v>
      </c>
      <c r="G58" s="43">
        <f>G59</f>
        <v>0</v>
      </c>
      <c r="H58" s="43">
        <f>H59</f>
        <v>0</v>
      </c>
    </row>
    <row r="59" spans="1:8" s="38" customFormat="1" ht="15.75">
      <c r="A59" s="15" t="s">
        <v>79</v>
      </c>
      <c r="B59" s="7" t="s">
        <v>95</v>
      </c>
      <c r="C59" s="7" t="s">
        <v>144</v>
      </c>
      <c r="D59" s="28" t="s">
        <v>238</v>
      </c>
      <c r="E59" s="7" t="s">
        <v>149</v>
      </c>
      <c r="F59" s="43">
        <f>'5. Ведомственная'!G62</f>
        <v>97.9</v>
      </c>
      <c r="G59" s="43">
        <f>'5. Ведомственная'!H62</f>
        <v>0</v>
      </c>
      <c r="H59" s="43">
        <f>'5. Ведомственная'!I62</f>
        <v>0</v>
      </c>
    </row>
    <row r="60" spans="1:8" s="38" customFormat="1" ht="30">
      <c r="A60" s="15" t="s">
        <v>258</v>
      </c>
      <c r="B60" s="7" t="s">
        <v>95</v>
      </c>
      <c r="C60" s="7" t="s">
        <v>144</v>
      </c>
      <c r="D60" s="28" t="s">
        <v>239</v>
      </c>
      <c r="E60" s="7"/>
      <c r="F60" s="43">
        <f>F61</f>
        <v>56.1</v>
      </c>
      <c r="G60" s="43">
        <f>G61</f>
        <v>0</v>
      </c>
      <c r="H60" s="43">
        <f>H61</f>
        <v>0</v>
      </c>
    </row>
    <row r="61" spans="1:8" s="38" customFormat="1" ht="15.75">
      <c r="A61" s="15" t="s">
        <v>79</v>
      </c>
      <c r="B61" s="7" t="s">
        <v>95</v>
      </c>
      <c r="C61" s="7" t="s">
        <v>144</v>
      </c>
      <c r="D61" s="28" t="s">
        <v>239</v>
      </c>
      <c r="E61" s="7" t="s">
        <v>149</v>
      </c>
      <c r="F61" s="43">
        <f>'5. Ведомственная'!G64</f>
        <v>56.1</v>
      </c>
      <c r="G61" s="43">
        <f>'5. Ведомственная'!H64</f>
        <v>0</v>
      </c>
      <c r="H61" s="43">
        <f>'5. Ведомственная'!I64</f>
        <v>0</v>
      </c>
    </row>
    <row r="62" spans="1:8" s="38" customFormat="1" ht="45">
      <c r="A62" s="15" t="s">
        <v>150</v>
      </c>
      <c r="B62" s="7" t="s">
        <v>95</v>
      </c>
      <c r="C62" s="7" t="s">
        <v>144</v>
      </c>
      <c r="D62" s="28" t="s">
        <v>240</v>
      </c>
      <c r="E62" s="7"/>
      <c r="F62" s="43">
        <f>F63</f>
        <v>26.6</v>
      </c>
      <c r="G62" s="43">
        <f>G63</f>
        <v>0</v>
      </c>
      <c r="H62" s="43">
        <f>H63</f>
        <v>0</v>
      </c>
    </row>
    <row r="63" spans="1:8" s="38" customFormat="1" ht="15.75">
      <c r="A63" s="15" t="s">
        <v>79</v>
      </c>
      <c r="B63" s="7" t="s">
        <v>95</v>
      </c>
      <c r="C63" s="7" t="s">
        <v>144</v>
      </c>
      <c r="D63" s="28" t="s">
        <v>240</v>
      </c>
      <c r="E63" s="7" t="s">
        <v>149</v>
      </c>
      <c r="F63" s="43">
        <f>'5. Ведомственная'!G66</f>
        <v>26.6</v>
      </c>
      <c r="G63" s="43">
        <f>'5. Ведомственная'!H66</f>
        <v>0</v>
      </c>
      <c r="H63" s="43">
        <f>'5. Ведомственная'!I66</f>
        <v>0</v>
      </c>
    </row>
    <row r="64" spans="1:8" s="38" customFormat="1" ht="30">
      <c r="A64" s="15" t="s">
        <v>151</v>
      </c>
      <c r="B64" s="7" t="s">
        <v>95</v>
      </c>
      <c r="C64" s="7" t="s">
        <v>144</v>
      </c>
      <c r="D64" s="28" t="s">
        <v>241</v>
      </c>
      <c r="E64" s="7"/>
      <c r="F64" s="43">
        <f>F65</f>
        <v>126.9</v>
      </c>
      <c r="G64" s="43">
        <f>G65</f>
        <v>0</v>
      </c>
      <c r="H64" s="43">
        <f>H65</f>
        <v>0</v>
      </c>
    </row>
    <row r="65" spans="1:8" s="38" customFormat="1" ht="15.75">
      <c r="A65" s="15" t="s">
        <v>79</v>
      </c>
      <c r="B65" s="7" t="s">
        <v>95</v>
      </c>
      <c r="C65" s="7" t="s">
        <v>144</v>
      </c>
      <c r="D65" s="28" t="s">
        <v>241</v>
      </c>
      <c r="E65" s="7" t="s">
        <v>149</v>
      </c>
      <c r="F65" s="43">
        <f>'5. Ведомственная'!G68</f>
        <v>126.9</v>
      </c>
      <c r="G65" s="43">
        <f>'5. Ведомственная'!H68</f>
        <v>0</v>
      </c>
      <c r="H65" s="43">
        <f>'5. Ведомственная'!I68</f>
        <v>0</v>
      </c>
    </row>
    <row r="66" spans="1:8" s="38" customFormat="1" ht="60">
      <c r="A66" s="15" t="s">
        <v>291</v>
      </c>
      <c r="B66" s="7" t="s">
        <v>95</v>
      </c>
      <c r="C66" s="7" t="s">
        <v>144</v>
      </c>
      <c r="D66" s="28" t="s">
        <v>292</v>
      </c>
      <c r="E66" s="7"/>
      <c r="F66" s="32">
        <f>F67</f>
        <v>0.8</v>
      </c>
      <c r="G66" s="32">
        <f>G67</f>
        <v>0</v>
      </c>
      <c r="H66" s="32">
        <f>H67</f>
        <v>0</v>
      </c>
    </row>
    <row r="67" spans="1:8" s="38" customFormat="1" ht="15.75">
      <c r="A67" s="15" t="s">
        <v>79</v>
      </c>
      <c r="B67" s="7" t="s">
        <v>95</v>
      </c>
      <c r="C67" s="7" t="s">
        <v>144</v>
      </c>
      <c r="D67" s="28" t="s">
        <v>292</v>
      </c>
      <c r="E67" s="7" t="s">
        <v>149</v>
      </c>
      <c r="F67" s="32">
        <v>0.8</v>
      </c>
      <c r="G67" s="32">
        <v>0</v>
      </c>
      <c r="H67" s="32">
        <v>0</v>
      </c>
    </row>
    <row r="68" spans="1:8" s="38" customFormat="1" ht="15.75">
      <c r="A68" s="44" t="s">
        <v>103</v>
      </c>
      <c r="B68" s="4" t="s">
        <v>98</v>
      </c>
      <c r="C68" s="4" t="s">
        <v>96</v>
      </c>
      <c r="D68" s="4"/>
      <c r="E68" s="4"/>
      <c r="F68" s="45">
        <f>F69</f>
        <v>267.7</v>
      </c>
      <c r="G68" s="45">
        <f>G69</f>
        <v>276.6</v>
      </c>
      <c r="H68" s="45">
        <f>H69</f>
        <v>286.2</v>
      </c>
    </row>
    <row r="69" spans="1:8" s="38" customFormat="1" ht="19.5" customHeight="1">
      <c r="A69" s="33" t="s">
        <v>104</v>
      </c>
      <c r="B69" s="7" t="s">
        <v>98</v>
      </c>
      <c r="C69" s="7" t="s">
        <v>107</v>
      </c>
      <c r="D69" s="7"/>
      <c r="E69" s="7"/>
      <c r="F69" s="43">
        <f>F72</f>
        <v>267.7</v>
      </c>
      <c r="G69" s="43">
        <f>G72</f>
        <v>276.6</v>
      </c>
      <c r="H69" s="43">
        <f>H72</f>
        <v>286.2</v>
      </c>
    </row>
    <row r="70" spans="1:8" s="38" customFormat="1" ht="38.25" customHeight="1">
      <c r="A70" s="33" t="s">
        <v>229</v>
      </c>
      <c r="B70" s="7" t="s">
        <v>98</v>
      </c>
      <c r="C70" s="7" t="s">
        <v>107</v>
      </c>
      <c r="D70" s="28" t="s">
        <v>217</v>
      </c>
      <c r="E70" s="7"/>
      <c r="F70" s="43">
        <f aca="true" t="shared" si="3" ref="F70:H72">F71</f>
        <v>267.7</v>
      </c>
      <c r="G70" s="43">
        <f t="shared" si="3"/>
        <v>276.6</v>
      </c>
      <c r="H70" s="43">
        <f t="shared" si="3"/>
        <v>286.2</v>
      </c>
    </row>
    <row r="71" spans="1:8" s="38" customFormat="1" ht="35.25" customHeight="1">
      <c r="A71" s="10" t="s">
        <v>232</v>
      </c>
      <c r="B71" s="7" t="s">
        <v>98</v>
      </c>
      <c r="C71" s="7" t="s">
        <v>107</v>
      </c>
      <c r="D71" s="28" t="s">
        <v>219</v>
      </c>
      <c r="E71" s="7"/>
      <c r="F71" s="43">
        <f t="shared" si="3"/>
        <v>267.7</v>
      </c>
      <c r="G71" s="43">
        <f t="shared" si="3"/>
        <v>276.6</v>
      </c>
      <c r="H71" s="43">
        <f t="shared" si="3"/>
        <v>286.2</v>
      </c>
    </row>
    <row r="72" spans="1:8" s="38" customFormat="1" ht="33.75" customHeight="1">
      <c r="A72" s="15" t="s">
        <v>152</v>
      </c>
      <c r="B72" s="7" t="s">
        <v>98</v>
      </c>
      <c r="C72" s="7" t="s">
        <v>107</v>
      </c>
      <c r="D72" s="28" t="s">
        <v>242</v>
      </c>
      <c r="E72" s="28"/>
      <c r="F72" s="43">
        <f t="shared" si="3"/>
        <v>267.7</v>
      </c>
      <c r="G72" s="43">
        <f t="shared" si="3"/>
        <v>276.6</v>
      </c>
      <c r="H72" s="43">
        <f t="shared" si="3"/>
        <v>286.2</v>
      </c>
    </row>
    <row r="73" spans="1:8" s="38" customFormat="1" ht="37.5" customHeight="1">
      <c r="A73" s="10" t="s">
        <v>153</v>
      </c>
      <c r="B73" s="7" t="s">
        <v>98</v>
      </c>
      <c r="C73" s="7" t="s">
        <v>107</v>
      </c>
      <c r="D73" s="28" t="s">
        <v>242</v>
      </c>
      <c r="E73" s="28">
        <v>120</v>
      </c>
      <c r="F73" s="43">
        <f>'5. Ведомственная'!G76</f>
        <v>267.7</v>
      </c>
      <c r="G73" s="43">
        <f>'5. Ведомственная'!H76</f>
        <v>276.6</v>
      </c>
      <c r="H73" s="43">
        <f>'5. Ведомственная'!I76</f>
        <v>286.2</v>
      </c>
    </row>
    <row r="74" spans="1:8" s="38" customFormat="1" ht="29.25">
      <c r="A74" s="46" t="s">
        <v>154</v>
      </c>
      <c r="B74" s="4" t="s">
        <v>107</v>
      </c>
      <c r="C74" s="4" t="s">
        <v>96</v>
      </c>
      <c r="D74" s="47"/>
      <c r="E74" s="47"/>
      <c r="F74" s="45">
        <f aca="true" t="shared" si="4" ref="F74:H77">F75</f>
        <v>100</v>
      </c>
      <c r="G74" s="45">
        <f t="shared" si="4"/>
        <v>100</v>
      </c>
      <c r="H74" s="45">
        <f t="shared" si="4"/>
        <v>80</v>
      </c>
    </row>
    <row r="75" spans="1:8" s="38" customFormat="1" ht="45">
      <c r="A75" s="15" t="s">
        <v>243</v>
      </c>
      <c r="B75" s="7" t="s">
        <v>107</v>
      </c>
      <c r="C75" s="7" t="s">
        <v>120</v>
      </c>
      <c r="D75" s="28"/>
      <c r="E75" s="28"/>
      <c r="F75" s="43">
        <f t="shared" si="4"/>
        <v>100</v>
      </c>
      <c r="G75" s="43">
        <f t="shared" si="4"/>
        <v>100</v>
      </c>
      <c r="H75" s="43">
        <f t="shared" si="4"/>
        <v>80</v>
      </c>
    </row>
    <row r="76" spans="1:8" s="38" customFormat="1" ht="45">
      <c r="A76" s="33" t="s">
        <v>245</v>
      </c>
      <c r="B76" s="7" t="s">
        <v>107</v>
      </c>
      <c r="C76" s="7" t="s">
        <v>120</v>
      </c>
      <c r="D76" s="28" t="s">
        <v>129</v>
      </c>
      <c r="E76" s="28"/>
      <c r="F76" s="43">
        <f t="shared" si="4"/>
        <v>100</v>
      </c>
      <c r="G76" s="43">
        <f t="shared" si="4"/>
        <v>100</v>
      </c>
      <c r="H76" s="43">
        <f t="shared" si="4"/>
        <v>80</v>
      </c>
    </row>
    <row r="77" spans="1:8" s="38" customFormat="1" ht="30">
      <c r="A77" s="34" t="s">
        <v>155</v>
      </c>
      <c r="B77" s="7" t="s">
        <v>107</v>
      </c>
      <c r="C77" s="7" t="s">
        <v>120</v>
      </c>
      <c r="D77" s="7" t="s">
        <v>156</v>
      </c>
      <c r="E77" s="7"/>
      <c r="F77" s="43">
        <f t="shared" si="4"/>
        <v>100</v>
      </c>
      <c r="G77" s="43">
        <f t="shared" si="4"/>
        <v>100</v>
      </c>
      <c r="H77" s="43">
        <f t="shared" si="4"/>
        <v>80</v>
      </c>
    </row>
    <row r="78" spans="1:8" s="38" customFormat="1" ht="30">
      <c r="A78" s="35" t="s">
        <v>133</v>
      </c>
      <c r="B78" s="7" t="s">
        <v>107</v>
      </c>
      <c r="C78" s="7" t="s">
        <v>120</v>
      </c>
      <c r="D78" s="7" t="s">
        <v>156</v>
      </c>
      <c r="E78" s="7" t="s">
        <v>134</v>
      </c>
      <c r="F78" s="43">
        <f>'5. Ведомственная'!G81</f>
        <v>100</v>
      </c>
      <c r="G78" s="43">
        <f>'5. Ведомственная'!H81</f>
        <v>100</v>
      </c>
      <c r="H78" s="43">
        <f>'5. Ведомственная'!I81</f>
        <v>80</v>
      </c>
    </row>
    <row r="79" spans="1:8" s="38" customFormat="1" ht="15.75">
      <c r="A79" s="48" t="s">
        <v>108</v>
      </c>
      <c r="B79" s="4" t="s">
        <v>100</v>
      </c>
      <c r="C79" s="4" t="s">
        <v>96</v>
      </c>
      <c r="D79" s="4"/>
      <c r="E79" s="4"/>
      <c r="F79" s="45">
        <f>F86+F80</f>
        <v>1970.3</v>
      </c>
      <c r="G79" s="45">
        <f>G86+G80</f>
        <v>130</v>
      </c>
      <c r="H79" s="45">
        <f>H86+H80</f>
        <v>130</v>
      </c>
    </row>
    <row r="80" spans="1:8" s="38" customFormat="1" ht="15.75">
      <c r="A80" s="35" t="s">
        <v>109</v>
      </c>
      <c r="B80" s="7" t="s">
        <v>100</v>
      </c>
      <c r="C80" s="7" t="s">
        <v>110</v>
      </c>
      <c r="D80" s="7"/>
      <c r="E80" s="7"/>
      <c r="F80" s="43">
        <f>F81</f>
        <v>1840.3</v>
      </c>
      <c r="G80" s="43">
        <f>G81</f>
        <v>0</v>
      </c>
      <c r="H80" s="43">
        <f>H81</f>
        <v>0</v>
      </c>
    </row>
    <row r="81" spans="1:8" s="38" customFormat="1" ht="45">
      <c r="A81" s="35" t="s">
        <v>249</v>
      </c>
      <c r="B81" s="7" t="s">
        <v>100</v>
      </c>
      <c r="C81" s="7" t="s">
        <v>110</v>
      </c>
      <c r="D81" s="7" t="s">
        <v>244</v>
      </c>
      <c r="E81" s="7"/>
      <c r="F81" s="43">
        <f>F84+F82</f>
        <v>1840.3</v>
      </c>
      <c r="G81" s="43">
        <f>G84</f>
        <v>0</v>
      </c>
      <c r="H81" s="43">
        <f>H84</f>
        <v>0</v>
      </c>
    </row>
    <row r="82" spans="1:8" s="38" customFormat="1" ht="45">
      <c r="A82" s="10" t="s">
        <v>268</v>
      </c>
      <c r="B82" s="7" t="s">
        <v>100</v>
      </c>
      <c r="C82" s="7" t="s">
        <v>110</v>
      </c>
      <c r="D82" s="28" t="s">
        <v>251</v>
      </c>
      <c r="E82" s="7"/>
      <c r="F82" s="43">
        <f>F83</f>
        <v>28.3</v>
      </c>
      <c r="G82" s="43">
        <f>G83</f>
        <v>0</v>
      </c>
      <c r="H82" s="43">
        <f>H83</f>
        <v>0</v>
      </c>
    </row>
    <row r="83" spans="1:8" s="38" customFormat="1" ht="30">
      <c r="A83" s="35" t="s">
        <v>133</v>
      </c>
      <c r="B83" s="7" t="s">
        <v>100</v>
      </c>
      <c r="C83" s="7" t="s">
        <v>110</v>
      </c>
      <c r="D83" s="28" t="s">
        <v>251</v>
      </c>
      <c r="E83" s="7" t="s">
        <v>134</v>
      </c>
      <c r="F83" s="43">
        <f>'5. Ведомственная'!G86</f>
        <v>28.3</v>
      </c>
      <c r="G83" s="43">
        <f>'5. Ведомственная'!H86</f>
        <v>0</v>
      </c>
      <c r="H83" s="43">
        <f>'5. Ведомственная'!I86</f>
        <v>0</v>
      </c>
    </row>
    <row r="84" spans="1:8" s="38" customFormat="1" ht="53.25" customHeight="1">
      <c r="A84" s="35" t="s">
        <v>248</v>
      </c>
      <c r="B84" s="7" t="s">
        <v>100</v>
      </c>
      <c r="C84" s="7" t="s">
        <v>110</v>
      </c>
      <c r="D84" s="7" t="s">
        <v>250</v>
      </c>
      <c r="E84" s="7"/>
      <c r="F84" s="43">
        <f>F85</f>
        <v>1812</v>
      </c>
      <c r="G84" s="43">
        <f>G85</f>
        <v>0</v>
      </c>
      <c r="H84" s="43">
        <f>H85</f>
        <v>0</v>
      </c>
    </row>
    <row r="85" spans="1:8" s="38" customFormat="1" ht="30">
      <c r="A85" s="35" t="s">
        <v>133</v>
      </c>
      <c r="B85" s="7" t="s">
        <v>100</v>
      </c>
      <c r="C85" s="7" t="s">
        <v>110</v>
      </c>
      <c r="D85" s="7" t="s">
        <v>250</v>
      </c>
      <c r="E85" s="7" t="s">
        <v>134</v>
      </c>
      <c r="F85" s="43">
        <f>'5. Ведомственная'!G88</f>
        <v>1812</v>
      </c>
      <c r="G85" s="43">
        <f>'5. Ведомственная'!H88</f>
        <v>0</v>
      </c>
      <c r="H85" s="43">
        <f>'5. Ведомственная'!I88</f>
        <v>0</v>
      </c>
    </row>
    <row r="86" spans="1:8" s="38" customFormat="1" ht="15.75">
      <c r="A86" s="35" t="s">
        <v>111</v>
      </c>
      <c r="B86" s="7" t="s">
        <v>100</v>
      </c>
      <c r="C86" s="7" t="s">
        <v>112</v>
      </c>
      <c r="D86" s="7"/>
      <c r="E86" s="7"/>
      <c r="F86" s="43">
        <f>F87</f>
        <v>130</v>
      </c>
      <c r="G86" s="43">
        <f>G87</f>
        <v>130</v>
      </c>
      <c r="H86" s="43">
        <f>H87</f>
        <v>130</v>
      </c>
    </row>
    <row r="87" spans="1:8" s="38" customFormat="1" ht="45">
      <c r="A87" s="33" t="s">
        <v>245</v>
      </c>
      <c r="B87" s="7" t="s">
        <v>100</v>
      </c>
      <c r="C87" s="7" t="s">
        <v>112</v>
      </c>
      <c r="D87" s="7" t="s">
        <v>129</v>
      </c>
      <c r="E87" s="7"/>
      <c r="F87" s="43">
        <f>F88+F90</f>
        <v>130</v>
      </c>
      <c r="G87" s="43">
        <f>G88+G90</f>
        <v>130</v>
      </c>
      <c r="H87" s="43">
        <f>H88+H90</f>
        <v>130</v>
      </c>
    </row>
    <row r="88" spans="1:8" s="38" customFormat="1" ht="30">
      <c r="A88" s="35" t="s">
        <v>157</v>
      </c>
      <c r="B88" s="7" t="s">
        <v>100</v>
      </c>
      <c r="C88" s="7" t="s">
        <v>112</v>
      </c>
      <c r="D88" s="7" t="s">
        <v>158</v>
      </c>
      <c r="E88" s="7"/>
      <c r="F88" s="43">
        <f>F89</f>
        <v>50</v>
      </c>
      <c r="G88" s="43">
        <f>G89</f>
        <v>50</v>
      </c>
      <c r="H88" s="43">
        <f>H89</f>
        <v>50</v>
      </c>
    </row>
    <row r="89" spans="1:8" s="38" customFormat="1" ht="30">
      <c r="A89" s="35" t="s">
        <v>133</v>
      </c>
      <c r="B89" s="7" t="s">
        <v>100</v>
      </c>
      <c r="C89" s="7" t="s">
        <v>112</v>
      </c>
      <c r="D89" s="7" t="s">
        <v>158</v>
      </c>
      <c r="E89" s="7" t="s">
        <v>134</v>
      </c>
      <c r="F89" s="43">
        <f>'5. Ведомственная'!G92</f>
        <v>50</v>
      </c>
      <c r="G89" s="43">
        <f>'5. Ведомственная'!H92</f>
        <v>50</v>
      </c>
      <c r="H89" s="43">
        <f>'5. Ведомственная'!I92</f>
        <v>50</v>
      </c>
    </row>
    <row r="90" spans="1:8" s="38" customFormat="1" ht="22.5" customHeight="1">
      <c r="A90" s="35" t="s">
        <v>159</v>
      </c>
      <c r="B90" s="7" t="s">
        <v>100</v>
      </c>
      <c r="C90" s="7" t="s">
        <v>112</v>
      </c>
      <c r="D90" s="7" t="s">
        <v>160</v>
      </c>
      <c r="E90" s="7"/>
      <c r="F90" s="43">
        <f>F91</f>
        <v>80</v>
      </c>
      <c r="G90" s="43">
        <f>G91</f>
        <v>80</v>
      </c>
      <c r="H90" s="43">
        <f>H91</f>
        <v>80</v>
      </c>
    </row>
    <row r="91" spans="1:8" s="38" customFormat="1" ht="30">
      <c r="A91" s="10" t="s">
        <v>133</v>
      </c>
      <c r="B91" s="7" t="s">
        <v>100</v>
      </c>
      <c r="C91" s="7" t="s">
        <v>112</v>
      </c>
      <c r="D91" s="7" t="s">
        <v>160</v>
      </c>
      <c r="E91" s="7" t="s">
        <v>134</v>
      </c>
      <c r="F91" s="43">
        <f>'5. Ведомственная'!G94</f>
        <v>80</v>
      </c>
      <c r="G91" s="43">
        <f>'5. Ведомственная'!H94</f>
        <v>80</v>
      </c>
      <c r="H91" s="43">
        <f>'5. Ведомственная'!I94</f>
        <v>80</v>
      </c>
    </row>
    <row r="92" spans="1:8" s="38" customFormat="1" ht="15.75">
      <c r="A92" s="44" t="s">
        <v>161</v>
      </c>
      <c r="B92" s="4" t="s">
        <v>114</v>
      </c>
      <c r="C92" s="4" t="s">
        <v>96</v>
      </c>
      <c r="D92" s="4"/>
      <c r="E92" s="4"/>
      <c r="F92" s="6">
        <f aca="true" t="shared" si="5" ref="F92:H93">F93</f>
        <v>3155.1000000000004</v>
      </c>
      <c r="G92" s="6">
        <f t="shared" si="5"/>
        <v>2652.2000000000003</v>
      </c>
      <c r="H92" s="6">
        <f t="shared" si="5"/>
        <v>2605.2</v>
      </c>
    </row>
    <row r="93" spans="1:8" s="38" customFormat="1" ht="15.75">
      <c r="A93" s="33" t="s">
        <v>115</v>
      </c>
      <c r="B93" s="7" t="s">
        <v>114</v>
      </c>
      <c r="C93" s="7" t="s">
        <v>107</v>
      </c>
      <c r="D93" s="7"/>
      <c r="E93" s="7"/>
      <c r="F93" s="8">
        <f t="shared" si="5"/>
        <v>3155.1000000000004</v>
      </c>
      <c r="G93" s="8">
        <f t="shared" si="5"/>
        <v>2652.2000000000003</v>
      </c>
      <c r="H93" s="8">
        <f t="shared" si="5"/>
        <v>2605.2</v>
      </c>
    </row>
    <row r="94" spans="1:8" s="38" customFormat="1" ht="31.5" customHeight="1">
      <c r="A94" s="15" t="s">
        <v>306</v>
      </c>
      <c r="B94" s="7" t="s">
        <v>114</v>
      </c>
      <c r="C94" s="7" t="s">
        <v>107</v>
      </c>
      <c r="D94" s="7" t="s">
        <v>294</v>
      </c>
      <c r="E94" s="7"/>
      <c r="F94" s="43">
        <f>F95+F98+F101+F106</f>
        <v>3155.1000000000004</v>
      </c>
      <c r="G94" s="43">
        <f>G95+G98+G101+G106</f>
        <v>2652.2000000000003</v>
      </c>
      <c r="H94" s="43">
        <f>H95+H98+H101+H106</f>
        <v>2605.2</v>
      </c>
    </row>
    <row r="95" spans="1:8" s="38" customFormat="1" ht="45">
      <c r="A95" s="15" t="s">
        <v>162</v>
      </c>
      <c r="B95" s="7" t="s">
        <v>114</v>
      </c>
      <c r="C95" s="7" t="s">
        <v>107</v>
      </c>
      <c r="D95" s="7" t="s">
        <v>295</v>
      </c>
      <c r="E95" s="7"/>
      <c r="F95" s="43">
        <f aca="true" t="shared" si="6" ref="F95:H96">F96</f>
        <v>1950.3</v>
      </c>
      <c r="G95" s="43">
        <f t="shared" si="6"/>
        <v>1950.3</v>
      </c>
      <c r="H95" s="43">
        <f t="shared" si="6"/>
        <v>1950.3</v>
      </c>
    </row>
    <row r="96" spans="1:8" s="38" customFormat="1" ht="15.75">
      <c r="A96" s="10" t="s">
        <v>163</v>
      </c>
      <c r="B96" s="7" t="s">
        <v>114</v>
      </c>
      <c r="C96" s="7" t="s">
        <v>107</v>
      </c>
      <c r="D96" s="7" t="s">
        <v>296</v>
      </c>
      <c r="E96" s="7"/>
      <c r="F96" s="43">
        <f t="shared" si="6"/>
        <v>1950.3</v>
      </c>
      <c r="G96" s="43">
        <f t="shared" si="6"/>
        <v>1950.3</v>
      </c>
      <c r="H96" s="43">
        <f t="shared" si="6"/>
        <v>1950.3</v>
      </c>
    </row>
    <row r="97" spans="1:8" s="38" customFormat="1" ht="30">
      <c r="A97" s="10" t="s">
        <v>133</v>
      </c>
      <c r="B97" s="7" t="s">
        <v>114</v>
      </c>
      <c r="C97" s="7" t="s">
        <v>107</v>
      </c>
      <c r="D97" s="7" t="s">
        <v>296</v>
      </c>
      <c r="E97" s="7" t="s">
        <v>134</v>
      </c>
      <c r="F97" s="43">
        <f>'5. Ведомственная'!G100</f>
        <v>1950.3</v>
      </c>
      <c r="G97" s="43">
        <f>'5. Ведомственная'!H100</f>
        <v>1950.3</v>
      </c>
      <c r="H97" s="43">
        <f>'5. Ведомственная'!I100</f>
        <v>1950.3</v>
      </c>
    </row>
    <row r="98" spans="1:8" s="38" customFormat="1" ht="30">
      <c r="A98" s="10" t="s">
        <v>164</v>
      </c>
      <c r="B98" s="7" t="s">
        <v>114</v>
      </c>
      <c r="C98" s="7" t="s">
        <v>107</v>
      </c>
      <c r="D98" s="7" t="s">
        <v>297</v>
      </c>
      <c r="E98" s="7"/>
      <c r="F98" s="43">
        <f>F100</f>
        <v>120</v>
      </c>
      <c r="G98" s="43">
        <f>G100</f>
        <v>100</v>
      </c>
      <c r="H98" s="43">
        <f>H100</f>
        <v>80</v>
      </c>
    </row>
    <row r="99" spans="1:8" s="38" customFormat="1" ht="30">
      <c r="A99" s="10" t="s">
        <v>165</v>
      </c>
      <c r="B99" s="7" t="s">
        <v>114</v>
      </c>
      <c r="C99" s="7" t="s">
        <v>107</v>
      </c>
      <c r="D99" s="7" t="s">
        <v>298</v>
      </c>
      <c r="E99" s="7"/>
      <c r="F99" s="43">
        <f>F100</f>
        <v>120</v>
      </c>
      <c r="G99" s="43">
        <f>G100</f>
        <v>100</v>
      </c>
      <c r="H99" s="43">
        <f>H100</f>
        <v>80</v>
      </c>
    </row>
    <row r="100" spans="1:8" s="38" customFormat="1" ht="30">
      <c r="A100" s="10" t="s">
        <v>133</v>
      </c>
      <c r="B100" s="7" t="s">
        <v>114</v>
      </c>
      <c r="C100" s="7" t="s">
        <v>107</v>
      </c>
      <c r="D100" s="7" t="s">
        <v>305</v>
      </c>
      <c r="E100" s="7" t="s">
        <v>134</v>
      </c>
      <c r="F100" s="43">
        <f>'5. Ведомственная'!G103</f>
        <v>120</v>
      </c>
      <c r="G100" s="43">
        <f>'5. Ведомственная'!H103</f>
        <v>100</v>
      </c>
      <c r="H100" s="43">
        <f>'5. Ведомственная'!I103</f>
        <v>80</v>
      </c>
    </row>
    <row r="101" spans="1:8" s="38" customFormat="1" ht="30">
      <c r="A101" s="10" t="s">
        <v>166</v>
      </c>
      <c r="B101" s="7" t="s">
        <v>114</v>
      </c>
      <c r="C101" s="7" t="s">
        <v>107</v>
      </c>
      <c r="D101" s="7" t="s">
        <v>299</v>
      </c>
      <c r="E101" s="7"/>
      <c r="F101" s="43">
        <f>F102+F105</f>
        <v>997</v>
      </c>
      <c r="G101" s="43">
        <f>G102+G105</f>
        <v>601.9</v>
      </c>
      <c r="H101" s="43">
        <f>H102+H105</f>
        <v>574.9</v>
      </c>
    </row>
    <row r="102" spans="1:8" s="38" customFormat="1" ht="30">
      <c r="A102" s="10" t="s">
        <v>167</v>
      </c>
      <c r="B102" s="7" t="s">
        <v>114</v>
      </c>
      <c r="C102" s="7" t="s">
        <v>107</v>
      </c>
      <c r="D102" s="7" t="s">
        <v>300</v>
      </c>
      <c r="E102" s="7"/>
      <c r="F102" s="43">
        <f>F103</f>
        <v>300</v>
      </c>
      <c r="G102" s="43">
        <f>G103</f>
        <v>601.9</v>
      </c>
      <c r="H102" s="43">
        <f>H103</f>
        <v>574.9</v>
      </c>
    </row>
    <row r="103" spans="1:8" s="38" customFormat="1" ht="30">
      <c r="A103" s="10" t="s">
        <v>133</v>
      </c>
      <c r="B103" s="7" t="s">
        <v>114</v>
      </c>
      <c r="C103" s="7" t="s">
        <v>107</v>
      </c>
      <c r="D103" s="7" t="s">
        <v>300</v>
      </c>
      <c r="E103" s="7" t="s">
        <v>134</v>
      </c>
      <c r="F103" s="43">
        <f>'5. Ведомственная'!G106</f>
        <v>300</v>
      </c>
      <c r="G103" s="43">
        <f>'5. Ведомственная'!H106</f>
        <v>601.9</v>
      </c>
      <c r="H103" s="43">
        <f>'5. Ведомственная'!I106</f>
        <v>574.9</v>
      </c>
    </row>
    <row r="104" spans="1:8" s="38" customFormat="1" ht="15.75">
      <c r="A104" s="10" t="s">
        <v>168</v>
      </c>
      <c r="B104" s="7" t="s">
        <v>114</v>
      </c>
      <c r="C104" s="7" t="s">
        <v>107</v>
      </c>
      <c r="D104" s="7" t="s">
        <v>301</v>
      </c>
      <c r="E104" s="7"/>
      <c r="F104" s="43">
        <f>F105</f>
        <v>697</v>
      </c>
      <c r="G104" s="43">
        <f>G105</f>
        <v>0</v>
      </c>
      <c r="H104" s="43">
        <f>H105</f>
        <v>0</v>
      </c>
    </row>
    <row r="105" spans="1:8" s="38" customFormat="1" ht="30">
      <c r="A105" s="10" t="s">
        <v>133</v>
      </c>
      <c r="B105" s="7" t="s">
        <v>114</v>
      </c>
      <c r="C105" s="7" t="s">
        <v>107</v>
      </c>
      <c r="D105" s="7" t="s">
        <v>301</v>
      </c>
      <c r="E105" s="7" t="s">
        <v>134</v>
      </c>
      <c r="F105" s="43">
        <f>'5. Ведомственная'!G108</f>
        <v>697</v>
      </c>
      <c r="G105" s="43">
        <f>'5. Ведомственная'!H108</f>
        <v>0</v>
      </c>
      <c r="H105" s="43">
        <f>'5. Ведомственная'!I108</f>
        <v>0</v>
      </c>
    </row>
    <row r="106" spans="1:8" s="38" customFormat="1" ht="45">
      <c r="A106" s="10" t="s">
        <v>169</v>
      </c>
      <c r="B106" s="7" t="s">
        <v>114</v>
      </c>
      <c r="C106" s="7" t="s">
        <v>107</v>
      </c>
      <c r="D106" s="7" t="s">
        <v>302</v>
      </c>
      <c r="E106" s="7"/>
      <c r="F106" s="43">
        <f aca="true" t="shared" si="7" ref="F106:H107">F107</f>
        <v>87.8</v>
      </c>
      <c r="G106" s="43">
        <f t="shared" si="7"/>
        <v>0</v>
      </c>
      <c r="H106" s="43">
        <f t="shared" si="7"/>
        <v>0</v>
      </c>
    </row>
    <row r="107" spans="1:8" s="38" customFormat="1" ht="45">
      <c r="A107" s="10" t="s">
        <v>170</v>
      </c>
      <c r="B107" s="7" t="s">
        <v>114</v>
      </c>
      <c r="C107" s="7" t="s">
        <v>107</v>
      </c>
      <c r="D107" s="7" t="s">
        <v>303</v>
      </c>
      <c r="E107" s="7"/>
      <c r="F107" s="43">
        <f t="shared" si="7"/>
        <v>87.8</v>
      </c>
      <c r="G107" s="43">
        <f t="shared" si="7"/>
        <v>0</v>
      </c>
      <c r="H107" s="43">
        <f t="shared" si="7"/>
        <v>0</v>
      </c>
    </row>
    <row r="108" spans="1:8" s="38" customFormat="1" ht="30">
      <c r="A108" s="10" t="s">
        <v>133</v>
      </c>
      <c r="B108" s="7" t="s">
        <v>114</v>
      </c>
      <c r="C108" s="7" t="s">
        <v>107</v>
      </c>
      <c r="D108" s="7" t="s">
        <v>303</v>
      </c>
      <c r="E108" s="7" t="s">
        <v>134</v>
      </c>
      <c r="F108" s="43">
        <f>'5. Ведомственная'!G111</f>
        <v>87.8</v>
      </c>
      <c r="G108" s="43">
        <f>'5. Ведомственная'!H111</f>
        <v>0</v>
      </c>
      <c r="H108" s="43">
        <f>'5. Ведомственная'!I111</f>
        <v>0</v>
      </c>
    </row>
    <row r="109" spans="1:8" s="38" customFormat="1" ht="15.75">
      <c r="A109" s="44" t="s">
        <v>116</v>
      </c>
      <c r="B109" s="4" t="s">
        <v>117</v>
      </c>
      <c r="C109" s="4" t="s">
        <v>96</v>
      </c>
      <c r="D109" s="4"/>
      <c r="E109" s="4"/>
      <c r="F109" s="6">
        <f aca="true" t="shared" si="8" ref="F109:H112">F110</f>
        <v>76.1</v>
      </c>
      <c r="G109" s="6">
        <f t="shared" si="8"/>
        <v>0</v>
      </c>
      <c r="H109" s="6">
        <f t="shared" si="8"/>
        <v>0</v>
      </c>
    </row>
    <row r="110" spans="1:8" s="38" customFormat="1" ht="15.75">
      <c r="A110" s="33" t="s">
        <v>172</v>
      </c>
      <c r="B110" s="7" t="s">
        <v>117</v>
      </c>
      <c r="C110" s="7" t="s">
        <v>95</v>
      </c>
      <c r="D110" s="7"/>
      <c r="E110" s="7"/>
      <c r="F110" s="8">
        <f>F111</f>
        <v>76.1</v>
      </c>
      <c r="G110" s="8">
        <f t="shared" si="8"/>
        <v>0</v>
      </c>
      <c r="H110" s="8">
        <f t="shared" si="8"/>
        <v>0</v>
      </c>
    </row>
    <row r="111" spans="1:8" s="38" customFormat="1" ht="45">
      <c r="A111" s="33" t="s">
        <v>245</v>
      </c>
      <c r="B111" s="7" t="s">
        <v>117</v>
      </c>
      <c r="C111" s="7" t="s">
        <v>95</v>
      </c>
      <c r="D111" s="7" t="s">
        <v>129</v>
      </c>
      <c r="E111" s="7"/>
      <c r="F111" s="8">
        <f>F112</f>
        <v>76.1</v>
      </c>
      <c r="G111" s="8">
        <f>G112</f>
        <v>0</v>
      </c>
      <c r="H111" s="8">
        <f>H112</f>
        <v>0</v>
      </c>
    </row>
    <row r="112" spans="1:8" s="38" customFormat="1" ht="30">
      <c r="A112" s="34" t="s">
        <v>173</v>
      </c>
      <c r="B112" s="7" t="s">
        <v>117</v>
      </c>
      <c r="C112" s="7" t="s">
        <v>95</v>
      </c>
      <c r="D112" s="28" t="s">
        <v>174</v>
      </c>
      <c r="E112" s="28"/>
      <c r="F112" s="8">
        <f t="shared" si="8"/>
        <v>76.1</v>
      </c>
      <c r="G112" s="8">
        <f t="shared" si="8"/>
        <v>0</v>
      </c>
      <c r="H112" s="8">
        <f t="shared" si="8"/>
        <v>0</v>
      </c>
    </row>
    <row r="113" spans="1:8" s="38" customFormat="1" ht="15.75">
      <c r="A113" s="34" t="s">
        <v>79</v>
      </c>
      <c r="B113" s="7" t="s">
        <v>117</v>
      </c>
      <c r="C113" s="7" t="s">
        <v>95</v>
      </c>
      <c r="D113" s="28" t="s">
        <v>174</v>
      </c>
      <c r="E113" s="7" t="s">
        <v>149</v>
      </c>
      <c r="F113" s="8">
        <f>'5. Ведомственная'!G116</f>
        <v>76.1</v>
      </c>
      <c r="G113" s="8">
        <f>'5. Ведомственная'!H116</f>
        <v>0</v>
      </c>
      <c r="H113" s="8">
        <f>'5. Ведомственная'!I116</f>
        <v>0</v>
      </c>
    </row>
    <row r="114" spans="1:8" s="38" customFormat="1" ht="15.75">
      <c r="A114" s="44" t="s">
        <v>119</v>
      </c>
      <c r="B114" s="4" t="s">
        <v>120</v>
      </c>
      <c r="C114" s="4" t="s">
        <v>96</v>
      </c>
      <c r="D114" s="4"/>
      <c r="E114" s="4"/>
      <c r="F114" s="6">
        <f>F115+F119</f>
        <v>620.1</v>
      </c>
      <c r="G114" s="6">
        <f>G115+G119</f>
        <v>625.1</v>
      </c>
      <c r="H114" s="6">
        <f>H115+H119</f>
        <v>630.1</v>
      </c>
    </row>
    <row r="115" spans="1:8" s="38" customFormat="1" ht="15.75">
      <c r="A115" s="33" t="s">
        <v>121</v>
      </c>
      <c r="B115" s="7" t="s">
        <v>120</v>
      </c>
      <c r="C115" s="7" t="s">
        <v>95</v>
      </c>
      <c r="D115" s="7"/>
      <c r="E115" s="7"/>
      <c r="F115" s="8">
        <f aca="true" t="shared" si="9" ref="F115:H117">F116</f>
        <v>505.1</v>
      </c>
      <c r="G115" s="8">
        <f t="shared" si="9"/>
        <v>505.1</v>
      </c>
      <c r="H115" s="8">
        <f t="shared" si="9"/>
        <v>505.1</v>
      </c>
    </row>
    <row r="116" spans="1:8" s="38" customFormat="1" ht="45">
      <c r="A116" s="33" t="s">
        <v>245</v>
      </c>
      <c r="B116" s="7" t="s">
        <v>120</v>
      </c>
      <c r="C116" s="7" t="s">
        <v>95</v>
      </c>
      <c r="D116" s="7" t="s">
        <v>129</v>
      </c>
      <c r="E116" s="7"/>
      <c r="F116" s="8">
        <f t="shared" si="9"/>
        <v>505.1</v>
      </c>
      <c r="G116" s="8">
        <f t="shared" si="9"/>
        <v>505.1</v>
      </c>
      <c r="H116" s="8">
        <f t="shared" si="9"/>
        <v>505.1</v>
      </c>
    </row>
    <row r="117" spans="1:8" s="38" customFormat="1" ht="15.75">
      <c r="A117" s="31" t="s">
        <v>253</v>
      </c>
      <c r="B117" s="7" t="s">
        <v>120</v>
      </c>
      <c r="C117" s="7" t="s">
        <v>95</v>
      </c>
      <c r="D117" s="7" t="s">
        <v>175</v>
      </c>
      <c r="E117" s="7"/>
      <c r="F117" s="8">
        <f t="shared" si="9"/>
        <v>505.1</v>
      </c>
      <c r="G117" s="8">
        <f t="shared" si="9"/>
        <v>505.1</v>
      </c>
      <c r="H117" s="8">
        <f t="shared" si="9"/>
        <v>505.1</v>
      </c>
    </row>
    <row r="118" spans="1:8" s="38" customFormat="1" ht="35.25" customHeight="1">
      <c r="A118" s="10" t="s">
        <v>176</v>
      </c>
      <c r="B118" s="7" t="s">
        <v>120</v>
      </c>
      <c r="C118" s="7" t="s">
        <v>95</v>
      </c>
      <c r="D118" s="7" t="s">
        <v>175</v>
      </c>
      <c r="E118" s="7" t="s">
        <v>177</v>
      </c>
      <c r="F118" s="8">
        <f>'5. Ведомственная'!G121</f>
        <v>505.1</v>
      </c>
      <c r="G118" s="8">
        <f>'5. Ведомственная'!H121</f>
        <v>505.1</v>
      </c>
      <c r="H118" s="8">
        <f>'5. Ведомственная'!I121</f>
        <v>505.1</v>
      </c>
    </row>
    <row r="119" spans="1:8" s="38" customFormat="1" ht="27.75" customHeight="1">
      <c r="A119" s="10" t="s">
        <v>122</v>
      </c>
      <c r="B119" s="7" t="s">
        <v>120</v>
      </c>
      <c r="C119" s="7" t="s">
        <v>107</v>
      </c>
      <c r="D119" s="7"/>
      <c r="E119" s="7"/>
      <c r="F119" s="8">
        <f>F121</f>
        <v>115</v>
      </c>
      <c r="G119" s="8">
        <f>G121</f>
        <v>120</v>
      </c>
      <c r="H119" s="8">
        <f>H121</f>
        <v>125</v>
      </c>
    </row>
    <row r="120" spans="1:8" s="38" customFormat="1" ht="42.75" customHeight="1">
      <c r="A120" s="33" t="s">
        <v>245</v>
      </c>
      <c r="B120" s="7" t="s">
        <v>120</v>
      </c>
      <c r="C120" s="7" t="s">
        <v>107</v>
      </c>
      <c r="D120" s="7" t="s">
        <v>129</v>
      </c>
      <c r="E120" s="7"/>
      <c r="F120" s="8">
        <f aca="true" t="shared" si="10" ref="F120:H121">F121</f>
        <v>115</v>
      </c>
      <c r="G120" s="8">
        <f t="shared" si="10"/>
        <v>120</v>
      </c>
      <c r="H120" s="8">
        <f t="shared" si="10"/>
        <v>125</v>
      </c>
    </row>
    <row r="121" spans="1:8" s="38" customFormat="1" ht="19.5" customHeight="1">
      <c r="A121" s="15" t="s">
        <v>178</v>
      </c>
      <c r="B121" s="7" t="s">
        <v>120</v>
      </c>
      <c r="C121" s="7" t="s">
        <v>107</v>
      </c>
      <c r="D121" s="28" t="s">
        <v>179</v>
      </c>
      <c r="E121" s="7"/>
      <c r="F121" s="8">
        <f t="shared" si="10"/>
        <v>115</v>
      </c>
      <c r="G121" s="8">
        <f t="shared" si="10"/>
        <v>120</v>
      </c>
      <c r="H121" s="8">
        <f t="shared" si="10"/>
        <v>125</v>
      </c>
    </row>
    <row r="122" spans="1:8" s="38" customFormat="1" ht="38.25" customHeight="1">
      <c r="A122" s="10" t="s">
        <v>176</v>
      </c>
      <c r="B122" s="7" t="s">
        <v>120</v>
      </c>
      <c r="C122" s="7" t="s">
        <v>107</v>
      </c>
      <c r="D122" s="28" t="s">
        <v>179</v>
      </c>
      <c r="E122" s="7" t="s">
        <v>177</v>
      </c>
      <c r="F122" s="8">
        <f>'5. Ведомственная'!G125</f>
        <v>115</v>
      </c>
      <c r="G122" s="8">
        <f>'5. Ведомственная'!H125</f>
        <v>120</v>
      </c>
      <c r="H122" s="8">
        <f>'5. Ведомственная'!I125</f>
        <v>125</v>
      </c>
    </row>
    <row r="123" spans="1:8" ht="14.25">
      <c r="A123" s="46" t="s">
        <v>180</v>
      </c>
      <c r="B123" s="4" t="s">
        <v>124</v>
      </c>
      <c r="C123" s="4" t="s">
        <v>96</v>
      </c>
      <c r="D123" s="4"/>
      <c r="E123" s="4"/>
      <c r="F123" s="6">
        <f aca="true" t="shared" si="11" ref="F123:H124">F124</f>
        <v>1715</v>
      </c>
      <c r="G123" s="6">
        <f t="shared" si="11"/>
        <v>760</v>
      </c>
      <c r="H123" s="6">
        <f t="shared" si="11"/>
        <v>780</v>
      </c>
    </row>
    <row r="124" spans="1:8" ht="15">
      <c r="A124" s="34" t="s">
        <v>125</v>
      </c>
      <c r="B124" s="7" t="s">
        <v>124</v>
      </c>
      <c r="C124" s="7" t="s">
        <v>95</v>
      </c>
      <c r="D124" s="7"/>
      <c r="E124" s="7"/>
      <c r="F124" s="11">
        <f t="shared" si="11"/>
        <v>1715</v>
      </c>
      <c r="G124" s="11">
        <f t="shared" si="11"/>
        <v>760</v>
      </c>
      <c r="H124" s="11">
        <f t="shared" si="11"/>
        <v>780</v>
      </c>
    </row>
    <row r="125" spans="1:8" ht="45">
      <c r="A125" s="34" t="s">
        <v>267</v>
      </c>
      <c r="B125" s="7" t="s">
        <v>124</v>
      </c>
      <c r="C125" s="7" t="s">
        <v>95</v>
      </c>
      <c r="D125" s="7" t="s">
        <v>254</v>
      </c>
      <c r="E125" s="7"/>
      <c r="F125" s="11">
        <f aca="true" t="shared" si="12" ref="F125:H127">F126</f>
        <v>1715</v>
      </c>
      <c r="G125" s="11">
        <f t="shared" si="12"/>
        <v>760</v>
      </c>
      <c r="H125" s="11">
        <f t="shared" si="12"/>
        <v>780</v>
      </c>
    </row>
    <row r="126" spans="1:8" ht="45">
      <c r="A126" s="34" t="s">
        <v>181</v>
      </c>
      <c r="B126" s="7" t="s">
        <v>124</v>
      </c>
      <c r="C126" s="7" t="s">
        <v>95</v>
      </c>
      <c r="D126" s="7" t="s">
        <v>255</v>
      </c>
      <c r="E126" s="7"/>
      <c r="F126" s="11">
        <f>F127+F130</f>
        <v>1715</v>
      </c>
      <c r="G126" s="11">
        <f t="shared" si="12"/>
        <v>760</v>
      </c>
      <c r="H126" s="11">
        <f t="shared" si="12"/>
        <v>780</v>
      </c>
    </row>
    <row r="127" spans="1:8" ht="30">
      <c r="A127" s="34" t="s">
        <v>182</v>
      </c>
      <c r="B127" s="7" t="s">
        <v>124</v>
      </c>
      <c r="C127" s="7" t="s">
        <v>95</v>
      </c>
      <c r="D127" s="7" t="s">
        <v>256</v>
      </c>
      <c r="E127" s="7"/>
      <c r="F127" s="11">
        <f t="shared" si="12"/>
        <v>750</v>
      </c>
      <c r="G127" s="11">
        <f t="shared" si="12"/>
        <v>760</v>
      </c>
      <c r="H127" s="11">
        <f t="shared" si="12"/>
        <v>780</v>
      </c>
    </row>
    <row r="128" spans="1:8" ht="15">
      <c r="A128" s="34" t="s">
        <v>79</v>
      </c>
      <c r="B128" s="7" t="s">
        <v>124</v>
      </c>
      <c r="C128" s="7" t="s">
        <v>95</v>
      </c>
      <c r="D128" s="7" t="s">
        <v>256</v>
      </c>
      <c r="E128" s="7" t="s">
        <v>149</v>
      </c>
      <c r="F128" s="11">
        <f>'5. Ведомственная'!G131</f>
        <v>750</v>
      </c>
      <c r="G128" s="11">
        <f>'5. Ведомственная'!H131</f>
        <v>760</v>
      </c>
      <c r="H128" s="11">
        <f>'5. Ведомственная'!I131</f>
        <v>780</v>
      </c>
    </row>
    <row r="129" spans="1:8" ht="15">
      <c r="A129" s="15" t="s">
        <v>168</v>
      </c>
      <c r="B129" s="7" t="s">
        <v>124</v>
      </c>
      <c r="C129" s="7" t="s">
        <v>95</v>
      </c>
      <c r="D129" s="7" t="s">
        <v>304</v>
      </c>
      <c r="E129" s="7"/>
      <c r="F129" s="11">
        <f>F130</f>
        <v>965</v>
      </c>
      <c r="G129" s="11">
        <f>G130</f>
        <v>0</v>
      </c>
      <c r="H129" s="11">
        <f>H130</f>
        <v>0</v>
      </c>
    </row>
    <row r="130" spans="1:8" ht="30">
      <c r="A130" s="10" t="s">
        <v>133</v>
      </c>
      <c r="B130" s="7" t="s">
        <v>124</v>
      </c>
      <c r="C130" s="7" t="s">
        <v>95</v>
      </c>
      <c r="D130" s="7" t="s">
        <v>304</v>
      </c>
      <c r="E130" s="7" t="s">
        <v>134</v>
      </c>
      <c r="F130" s="11">
        <f>'5. Ведомственная'!G133</f>
        <v>965</v>
      </c>
      <c r="G130" s="11">
        <v>0</v>
      </c>
      <c r="H130" s="11">
        <v>0</v>
      </c>
    </row>
    <row r="131" spans="1:8" ht="15">
      <c r="A131" s="46" t="s">
        <v>183</v>
      </c>
      <c r="B131" s="7"/>
      <c r="C131" s="7"/>
      <c r="D131" s="28"/>
      <c r="E131" s="28"/>
      <c r="F131" s="14">
        <f>F15+F68+F74+F92+F109+F114+F123+F79</f>
        <v>14371.7</v>
      </c>
      <c r="G131" s="14">
        <f>G15+G68+G74+G92+G109+G114+G123+G79</f>
        <v>9719.300000000001</v>
      </c>
      <c r="H131" s="14">
        <f>H15+H68+H74+H92+H109+H114+H123+H79</f>
        <v>9486.9</v>
      </c>
    </row>
    <row r="132" spans="1:8" ht="14.25">
      <c r="A132" s="49" t="s">
        <v>220</v>
      </c>
      <c r="B132" s="13"/>
      <c r="C132" s="13"/>
      <c r="D132" s="13"/>
      <c r="E132" s="13"/>
      <c r="F132" s="13"/>
      <c r="G132" s="13">
        <f>'5. Ведомственная'!H135</f>
        <v>242.1</v>
      </c>
      <c r="H132" s="13">
        <f>'5. Ведомственная'!I135</f>
        <v>484.1</v>
      </c>
    </row>
    <row r="133" spans="1:8" ht="14.25">
      <c r="A133" s="49" t="s">
        <v>210</v>
      </c>
      <c r="B133" s="13"/>
      <c r="C133" s="13"/>
      <c r="D133" s="13"/>
      <c r="E133" s="13"/>
      <c r="F133" s="14">
        <f>F131+F132</f>
        <v>14371.7</v>
      </c>
      <c r="G133" s="14">
        <f>G131+G132</f>
        <v>9961.400000000001</v>
      </c>
      <c r="H133" s="14">
        <f>H131+H132</f>
        <v>9971</v>
      </c>
    </row>
  </sheetData>
  <sheetProtection/>
  <mergeCells count="15">
    <mergeCell ref="B1:H1"/>
    <mergeCell ref="B2:H2"/>
    <mergeCell ref="B3:H3"/>
    <mergeCell ref="B4:H4"/>
    <mergeCell ref="B5:H5"/>
    <mergeCell ref="A7:H7"/>
    <mergeCell ref="A8:H8"/>
    <mergeCell ref="A9:H9"/>
    <mergeCell ref="A11:H11"/>
    <mergeCell ref="A12:A13"/>
    <mergeCell ref="B12:B13"/>
    <mergeCell ref="C12:C13"/>
    <mergeCell ref="D12:D13"/>
    <mergeCell ref="E12:E13"/>
    <mergeCell ref="F12:H12"/>
  </mergeCells>
  <printOptions/>
  <pageMargins left="0.7874015748031497" right="0.1968503937007874" top="0.3937007874015748" bottom="0.3937007874015748" header="0.3937007874015748" footer="0.3937007874015748"/>
  <pageSetup fitToHeight="0" fitToWidth="1" horizontalDpi="1200" verticalDpi="12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zoomScalePageLayoutView="0" workbookViewId="0" topLeftCell="A88">
      <selection activeCell="A69" sqref="A69"/>
    </sheetView>
  </sheetViews>
  <sheetFormatPr defaultColWidth="9.140625" defaultRowHeight="12.75"/>
  <cols>
    <col min="1" max="1" width="52.28125" style="19" customWidth="1"/>
    <col min="2" max="2" width="11.00390625" style="0" customWidth="1"/>
    <col min="3" max="3" width="8.28125" style="0" customWidth="1"/>
    <col min="4" max="5" width="15.57421875" style="0" customWidth="1"/>
    <col min="6" max="6" width="10.00390625" style="0" customWidth="1"/>
    <col min="7" max="7" width="12.140625" style="0" customWidth="1"/>
    <col min="8" max="8" width="11.00390625" style="0" customWidth="1"/>
    <col min="9" max="9" width="11.57421875" style="0" customWidth="1"/>
  </cols>
  <sheetData>
    <row r="1" spans="1:9" ht="15.75">
      <c r="A1" s="20"/>
      <c r="B1" s="21"/>
      <c r="C1" s="22"/>
      <c r="D1" s="159" t="s">
        <v>308</v>
      </c>
      <c r="E1" s="159"/>
      <c r="F1" s="159"/>
      <c r="G1" s="159"/>
      <c r="H1" s="159"/>
      <c r="I1" s="159"/>
    </row>
    <row r="2" spans="1:9" ht="15.75">
      <c r="A2" s="20"/>
      <c r="B2" s="21"/>
      <c r="C2" s="22"/>
      <c r="D2" s="159" t="s">
        <v>213</v>
      </c>
      <c r="E2" s="159"/>
      <c r="F2" s="159"/>
      <c r="G2" s="159"/>
      <c r="H2" s="159"/>
      <c r="I2" s="159"/>
    </row>
    <row r="3" spans="1:9" ht="15.75">
      <c r="A3" s="20"/>
      <c r="B3" s="21"/>
      <c r="C3" s="22"/>
      <c r="D3" s="159" t="s">
        <v>321</v>
      </c>
      <c r="E3" s="159"/>
      <c r="F3" s="159"/>
      <c r="G3" s="159"/>
      <c r="H3" s="159"/>
      <c r="I3" s="159"/>
    </row>
    <row r="4" spans="1:9" ht="15.75">
      <c r="A4" s="20"/>
      <c r="B4" s="21"/>
      <c r="C4" s="22"/>
      <c r="D4" s="142" t="s">
        <v>273</v>
      </c>
      <c r="E4" s="142"/>
      <c r="F4" s="142"/>
      <c r="G4" s="142"/>
      <c r="H4" s="142"/>
      <c r="I4" s="142"/>
    </row>
    <row r="5" spans="1:9" ht="15.75">
      <c r="A5" s="20"/>
      <c r="B5" s="21"/>
      <c r="C5" s="22"/>
      <c r="D5" s="159" t="s">
        <v>317</v>
      </c>
      <c r="E5" s="159"/>
      <c r="F5" s="159"/>
      <c r="G5" s="159"/>
      <c r="H5" s="159"/>
      <c r="I5" s="159"/>
    </row>
    <row r="6" spans="1:9" ht="15.75">
      <c r="A6" s="20"/>
      <c r="B6" s="21"/>
      <c r="C6" s="22"/>
      <c r="D6" s="159"/>
      <c r="E6" s="159"/>
      <c r="F6" s="159"/>
      <c r="G6" s="159"/>
      <c r="H6" s="159"/>
      <c r="I6" s="159"/>
    </row>
    <row r="7" spans="1:7" ht="15.75">
      <c r="A7" s="20"/>
      <c r="B7" s="21"/>
      <c r="C7" s="22"/>
      <c r="D7" s="22"/>
      <c r="E7" s="24"/>
      <c r="F7" s="24"/>
      <c r="G7" s="24"/>
    </row>
    <row r="8" spans="1:9" ht="15.75" customHeight="1">
      <c r="A8" s="164" t="s">
        <v>269</v>
      </c>
      <c r="B8" s="164"/>
      <c r="C8" s="164"/>
      <c r="D8" s="164"/>
      <c r="E8" s="164"/>
      <c r="F8" s="164"/>
      <c r="G8" s="164"/>
      <c r="H8" s="164"/>
      <c r="I8" s="164"/>
    </row>
    <row r="9" spans="1:9" ht="15.75" customHeight="1">
      <c r="A9" s="164" t="s">
        <v>184</v>
      </c>
      <c r="B9" s="164"/>
      <c r="C9" s="164"/>
      <c r="D9" s="164"/>
      <c r="E9" s="164"/>
      <c r="F9" s="164"/>
      <c r="G9" s="164"/>
      <c r="H9" s="164"/>
      <c r="I9" s="164"/>
    </row>
    <row r="10" spans="1:9" ht="15.75" customHeight="1">
      <c r="A10" s="164" t="s">
        <v>227</v>
      </c>
      <c r="B10" s="164"/>
      <c r="C10" s="164"/>
      <c r="D10" s="164"/>
      <c r="E10" s="164"/>
      <c r="F10" s="164"/>
      <c r="G10" s="164"/>
      <c r="H10" s="164"/>
      <c r="I10" s="164"/>
    </row>
    <row r="11" spans="1:9" ht="15.75" customHeight="1">
      <c r="A11" s="164" t="s">
        <v>316</v>
      </c>
      <c r="B11" s="164"/>
      <c r="C11" s="164"/>
      <c r="D11" s="164"/>
      <c r="E11" s="164"/>
      <c r="F11" s="164"/>
      <c r="G11" s="164"/>
      <c r="H11" s="164"/>
      <c r="I11" s="164"/>
    </row>
    <row r="12" spans="1:7" ht="15.75">
      <c r="A12" s="62"/>
      <c r="B12" s="25"/>
      <c r="C12" s="26"/>
      <c r="D12" s="26"/>
      <c r="E12" s="23"/>
      <c r="F12" s="23"/>
      <c r="G12" s="97"/>
    </row>
    <row r="13" spans="1:7" ht="15.75">
      <c r="A13" s="20"/>
      <c r="B13" s="25"/>
      <c r="C13" s="26"/>
      <c r="D13" s="26"/>
      <c r="E13" s="23"/>
      <c r="F13" s="157" t="s">
        <v>1</v>
      </c>
      <c r="G13" s="158"/>
    </row>
    <row r="14" spans="1:9" ht="30" customHeight="1">
      <c r="A14" s="160" t="s">
        <v>91</v>
      </c>
      <c r="B14" s="162" t="s">
        <v>185</v>
      </c>
      <c r="C14" s="160" t="s">
        <v>92</v>
      </c>
      <c r="D14" s="160" t="s">
        <v>93</v>
      </c>
      <c r="E14" s="160" t="s">
        <v>186</v>
      </c>
      <c r="F14" s="160" t="s">
        <v>127</v>
      </c>
      <c r="G14" s="156" t="s">
        <v>4</v>
      </c>
      <c r="H14" s="156"/>
      <c r="I14" s="156"/>
    </row>
    <row r="15" spans="1:9" ht="15">
      <c r="A15" s="161"/>
      <c r="B15" s="163"/>
      <c r="C15" s="161"/>
      <c r="D15" s="161"/>
      <c r="E15" s="161"/>
      <c r="F15" s="161"/>
      <c r="G15" s="111" t="s">
        <v>209</v>
      </c>
      <c r="H15" s="16" t="s">
        <v>211</v>
      </c>
      <c r="I15" s="16" t="s">
        <v>313</v>
      </c>
    </row>
    <row r="16" spans="1:9" ht="15">
      <c r="A16" s="27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16">
        <v>8</v>
      </c>
      <c r="I16" s="16">
        <v>9</v>
      </c>
    </row>
    <row r="17" spans="1:9" ht="28.5">
      <c r="A17" s="29" t="s">
        <v>214</v>
      </c>
      <c r="B17" s="7" t="s">
        <v>85</v>
      </c>
      <c r="C17" s="7"/>
      <c r="D17" s="7"/>
      <c r="E17" s="7"/>
      <c r="F17" s="7"/>
      <c r="G17" s="30">
        <f>G18+G72+G77+G95+G117+G126+G82+G113</f>
        <v>14371.7</v>
      </c>
      <c r="H17" s="30">
        <f>H18+H71+H77+H95+H117+H126+H82+H112</f>
        <v>9719.300000000001</v>
      </c>
      <c r="I17" s="30">
        <f>I18+I72+I77+I95+I117+I126+I82+I113</f>
        <v>9486.9</v>
      </c>
    </row>
    <row r="18" spans="1:9" ht="15">
      <c r="A18" s="31" t="s">
        <v>187</v>
      </c>
      <c r="B18" s="7" t="s">
        <v>85</v>
      </c>
      <c r="C18" s="7" t="s">
        <v>95</v>
      </c>
      <c r="D18" s="7" t="s">
        <v>96</v>
      </c>
      <c r="E18" s="7"/>
      <c r="F18" s="7"/>
      <c r="G18" s="32">
        <f>G19+G24+G40+G44+G34</f>
        <v>6467.4</v>
      </c>
      <c r="H18" s="32">
        <f>H19+H24+H40+H44</f>
        <v>5175.4</v>
      </c>
      <c r="I18" s="32">
        <f>I19+I24+I40+I44</f>
        <v>4975.4</v>
      </c>
    </row>
    <row r="19" spans="1:9" ht="42.75" customHeight="1">
      <c r="A19" s="33" t="s">
        <v>97</v>
      </c>
      <c r="B19" s="7" t="s">
        <v>85</v>
      </c>
      <c r="C19" s="7" t="s">
        <v>95</v>
      </c>
      <c r="D19" s="7" t="s">
        <v>98</v>
      </c>
      <c r="E19" s="28"/>
      <c r="F19" s="28"/>
      <c r="G19" s="32">
        <f>+G21</f>
        <v>990</v>
      </c>
      <c r="H19" s="32">
        <f>+H21</f>
        <v>990</v>
      </c>
      <c r="I19" s="32">
        <f>+I21</f>
        <v>990</v>
      </c>
    </row>
    <row r="20" spans="1:9" ht="33.75" customHeight="1">
      <c r="A20" s="33" t="s">
        <v>229</v>
      </c>
      <c r="B20" s="7" t="s">
        <v>85</v>
      </c>
      <c r="C20" s="7" t="s">
        <v>95</v>
      </c>
      <c r="D20" s="7" t="s">
        <v>98</v>
      </c>
      <c r="E20" s="28" t="s">
        <v>217</v>
      </c>
      <c r="F20" s="28"/>
      <c r="G20" s="32">
        <f>G21</f>
        <v>990</v>
      </c>
      <c r="H20" s="32">
        <f>H21</f>
        <v>990</v>
      </c>
      <c r="I20" s="32">
        <f>I21</f>
        <v>990</v>
      </c>
    </row>
    <row r="21" spans="1:9" ht="30">
      <c r="A21" s="15" t="s">
        <v>230</v>
      </c>
      <c r="B21" s="7" t="s">
        <v>85</v>
      </c>
      <c r="C21" s="7" t="s">
        <v>95</v>
      </c>
      <c r="D21" s="7" t="s">
        <v>98</v>
      </c>
      <c r="E21" s="7" t="s">
        <v>218</v>
      </c>
      <c r="F21" s="28"/>
      <c r="G21" s="32">
        <f>+G23</f>
        <v>990</v>
      </c>
      <c r="H21" s="32">
        <f>+H23</f>
        <v>990</v>
      </c>
      <c r="I21" s="32">
        <f>+I23</f>
        <v>990</v>
      </c>
    </row>
    <row r="22" spans="1:9" ht="29.25" customHeight="1">
      <c r="A22" s="15" t="s">
        <v>247</v>
      </c>
      <c r="B22" s="7" t="s">
        <v>85</v>
      </c>
      <c r="C22" s="7" t="s">
        <v>95</v>
      </c>
      <c r="D22" s="7" t="s">
        <v>98</v>
      </c>
      <c r="E22" s="7" t="s">
        <v>231</v>
      </c>
      <c r="F22" s="28"/>
      <c r="G22" s="32">
        <f>G23</f>
        <v>990</v>
      </c>
      <c r="H22" s="32">
        <f>H23</f>
        <v>990</v>
      </c>
      <c r="I22" s="32">
        <f>I23</f>
        <v>990</v>
      </c>
    </row>
    <row r="23" spans="1:9" ht="30">
      <c r="A23" s="10" t="s">
        <v>130</v>
      </c>
      <c r="B23" s="7" t="s">
        <v>85</v>
      </c>
      <c r="C23" s="7" t="s">
        <v>95</v>
      </c>
      <c r="D23" s="7" t="s">
        <v>98</v>
      </c>
      <c r="E23" s="7" t="s">
        <v>231</v>
      </c>
      <c r="F23" s="7" t="s">
        <v>131</v>
      </c>
      <c r="G23" s="32">
        <v>990</v>
      </c>
      <c r="H23" s="32">
        <v>990</v>
      </c>
      <c r="I23" s="32">
        <v>990</v>
      </c>
    </row>
    <row r="24" spans="1:9" ht="60">
      <c r="A24" s="34" t="s">
        <v>132</v>
      </c>
      <c r="B24" s="7" t="s">
        <v>85</v>
      </c>
      <c r="C24" s="7" t="s">
        <v>95</v>
      </c>
      <c r="D24" s="7" t="s">
        <v>100</v>
      </c>
      <c r="E24" s="28"/>
      <c r="F24" s="28"/>
      <c r="G24" s="32">
        <f>G25</f>
        <v>4460.4</v>
      </c>
      <c r="H24" s="32">
        <f>H25</f>
        <v>4110.4</v>
      </c>
      <c r="I24" s="32">
        <f>I25</f>
        <v>3910.4</v>
      </c>
    </row>
    <row r="25" spans="1:9" ht="30">
      <c r="A25" s="33" t="s">
        <v>229</v>
      </c>
      <c r="B25" s="7" t="s">
        <v>85</v>
      </c>
      <c r="C25" s="7" t="s">
        <v>95</v>
      </c>
      <c r="D25" s="7" t="s">
        <v>100</v>
      </c>
      <c r="E25" s="28" t="s">
        <v>217</v>
      </c>
      <c r="F25" s="28"/>
      <c r="G25" s="32">
        <f>+G27+G31</f>
        <v>4460.4</v>
      </c>
      <c r="H25" s="32">
        <f>+H27+H31</f>
        <v>4110.4</v>
      </c>
      <c r="I25" s="32">
        <f>+I27+I31</f>
        <v>3910.4</v>
      </c>
    </row>
    <row r="26" spans="1:9" ht="32.25" customHeight="1">
      <c r="A26" s="33" t="s">
        <v>232</v>
      </c>
      <c r="B26" s="7" t="s">
        <v>85</v>
      </c>
      <c r="C26" s="7" t="s">
        <v>95</v>
      </c>
      <c r="D26" s="7" t="s">
        <v>100</v>
      </c>
      <c r="E26" s="28" t="s">
        <v>219</v>
      </c>
      <c r="F26" s="28"/>
      <c r="G26" s="32">
        <f>G27+G31</f>
        <v>4460.4</v>
      </c>
      <c r="H26" s="32">
        <f>H27+H31</f>
        <v>4110.4</v>
      </c>
      <c r="I26" s="32">
        <f>I27+I31</f>
        <v>3910.4</v>
      </c>
    </row>
    <row r="27" spans="1:9" ht="33" customHeight="1">
      <c r="A27" s="10" t="s">
        <v>246</v>
      </c>
      <c r="B27" s="7" t="s">
        <v>85</v>
      </c>
      <c r="C27" s="7" t="s">
        <v>95</v>
      </c>
      <c r="D27" s="7" t="s">
        <v>100</v>
      </c>
      <c r="E27" s="28" t="s">
        <v>233</v>
      </c>
      <c r="F27" s="7"/>
      <c r="G27" s="32">
        <f>G28+G29+G30</f>
        <v>4458.4</v>
      </c>
      <c r="H27" s="32">
        <f>H28+H29+H30</f>
        <v>4108.4</v>
      </c>
      <c r="I27" s="32">
        <f>I28+I29+I30</f>
        <v>3908.4</v>
      </c>
    </row>
    <row r="28" spans="1:9" ht="30">
      <c r="A28" s="10" t="s">
        <v>130</v>
      </c>
      <c r="B28" s="7" t="s">
        <v>85</v>
      </c>
      <c r="C28" s="7" t="s">
        <v>95</v>
      </c>
      <c r="D28" s="7" t="s">
        <v>100</v>
      </c>
      <c r="E28" s="28" t="s">
        <v>233</v>
      </c>
      <c r="F28" s="7" t="s">
        <v>131</v>
      </c>
      <c r="G28" s="32">
        <v>3378.4</v>
      </c>
      <c r="H28" s="32">
        <v>3378.4</v>
      </c>
      <c r="I28" s="32">
        <v>3378.4</v>
      </c>
    </row>
    <row r="29" spans="1:9" ht="33" customHeight="1">
      <c r="A29" s="35" t="s">
        <v>133</v>
      </c>
      <c r="B29" s="7" t="s">
        <v>85</v>
      </c>
      <c r="C29" s="7" t="s">
        <v>95</v>
      </c>
      <c r="D29" s="7" t="s">
        <v>100</v>
      </c>
      <c r="E29" s="28" t="s">
        <v>233</v>
      </c>
      <c r="F29" s="7" t="s">
        <v>134</v>
      </c>
      <c r="G29" s="32">
        <v>1000</v>
      </c>
      <c r="H29" s="32">
        <v>650</v>
      </c>
      <c r="I29" s="32">
        <v>450</v>
      </c>
    </row>
    <row r="30" spans="1:9" ht="20.25" customHeight="1">
      <c r="A30" s="10" t="s">
        <v>135</v>
      </c>
      <c r="B30" s="7" t="s">
        <v>85</v>
      </c>
      <c r="C30" s="7" t="s">
        <v>95</v>
      </c>
      <c r="D30" s="7" t="s">
        <v>136</v>
      </c>
      <c r="E30" s="28" t="s">
        <v>233</v>
      </c>
      <c r="F30" s="7" t="s">
        <v>137</v>
      </c>
      <c r="G30" s="32">
        <v>80</v>
      </c>
      <c r="H30" s="32">
        <v>80</v>
      </c>
      <c r="I30" s="32">
        <v>80</v>
      </c>
    </row>
    <row r="31" spans="1:9" ht="31.5" customHeight="1">
      <c r="A31" s="42" t="s">
        <v>138</v>
      </c>
      <c r="B31" s="7" t="s">
        <v>85</v>
      </c>
      <c r="C31" s="7" t="s">
        <v>95</v>
      </c>
      <c r="D31" s="7" t="s">
        <v>100</v>
      </c>
      <c r="E31" s="7" t="s">
        <v>234</v>
      </c>
      <c r="F31" s="7"/>
      <c r="G31" s="32">
        <f>G32</f>
        <v>2</v>
      </c>
      <c r="H31" s="32">
        <f>H32</f>
        <v>2</v>
      </c>
      <c r="I31" s="32">
        <f>I32</f>
        <v>2</v>
      </c>
    </row>
    <row r="32" spans="1:9" ht="33.75" customHeight="1">
      <c r="A32" s="35" t="s">
        <v>188</v>
      </c>
      <c r="B32" s="7" t="s">
        <v>85</v>
      </c>
      <c r="C32" s="7" t="s">
        <v>95</v>
      </c>
      <c r="D32" s="7" t="s">
        <v>100</v>
      </c>
      <c r="E32" s="7" t="s">
        <v>234</v>
      </c>
      <c r="F32" s="7" t="s">
        <v>134</v>
      </c>
      <c r="G32" s="32">
        <v>2</v>
      </c>
      <c r="H32" s="32">
        <v>2</v>
      </c>
      <c r="I32" s="32">
        <v>2</v>
      </c>
    </row>
    <row r="33" spans="1:9" s="127" customFormat="1" ht="27" customHeight="1">
      <c r="A33" s="124" t="s">
        <v>281</v>
      </c>
      <c r="B33" s="125" t="s">
        <v>85</v>
      </c>
      <c r="C33" s="125" t="s">
        <v>95</v>
      </c>
      <c r="D33" s="125" t="s">
        <v>282</v>
      </c>
      <c r="E33" s="125"/>
      <c r="F33" s="125"/>
      <c r="G33" s="126">
        <f>G34</f>
        <v>530.3</v>
      </c>
      <c r="H33" s="126"/>
      <c r="I33" s="126"/>
    </row>
    <row r="34" spans="1:9" s="127" customFormat="1" ht="27" customHeight="1">
      <c r="A34" s="33" t="s">
        <v>229</v>
      </c>
      <c r="B34" s="125" t="s">
        <v>85</v>
      </c>
      <c r="C34" s="125" t="s">
        <v>95</v>
      </c>
      <c r="D34" s="125" t="s">
        <v>282</v>
      </c>
      <c r="E34" s="28" t="s">
        <v>217</v>
      </c>
      <c r="F34" s="125"/>
      <c r="G34" s="126">
        <f>G35</f>
        <v>530.3</v>
      </c>
      <c r="H34" s="126"/>
      <c r="I34" s="126"/>
    </row>
    <row r="35" spans="1:9" s="127" customFormat="1" ht="27" customHeight="1">
      <c r="A35" s="15" t="s">
        <v>287</v>
      </c>
      <c r="B35" s="125" t="s">
        <v>85</v>
      </c>
      <c r="C35" s="125" t="s">
        <v>95</v>
      </c>
      <c r="D35" s="125" t="s">
        <v>282</v>
      </c>
      <c r="E35" s="7" t="s">
        <v>286</v>
      </c>
      <c r="F35" s="125"/>
      <c r="G35" s="126">
        <f>G36+G38</f>
        <v>530.3</v>
      </c>
      <c r="H35" s="126"/>
      <c r="I35" s="126"/>
    </row>
    <row r="36" spans="1:9" s="127" customFormat="1" ht="27" customHeight="1">
      <c r="A36" s="124" t="s">
        <v>283</v>
      </c>
      <c r="B36" s="125" t="s">
        <v>85</v>
      </c>
      <c r="C36" s="125" t="s">
        <v>95</v>
      </c>
      <c r="D36" s="125" t="s">
        <v>282</v>
      </c>
      <c r="E36" s="7" t="s">
        <v>289</v>
      </c>
      <c r="F36" s="125"/>
      <c r="G36" s="126">
        <f>G37</f>
        <v>265.1</v>
      </c>
      <c r="H36" s="126"/>
      <c r="I36" s="126"/>
    </row>
    <row r="37" spans="1:9" s="127" customFormat="1" ht="27" customHeight="1">
      <c r="A37" s="99" t="s">
        <v>284</v>
      </c>
      <c r="B37" s="125" t="s">
        <v>85</v>
      </c>
      <c r="C37" s="125" t="s">
        <v>95</v>
      </c>
      <c r="D37" s="125" t="s">
        <v>282</v>
      </c>
      <c r="E37" s="7" t="s">
        <v>289</v>
      </c>
      <c r="F37" s="125" t="s">
        <v>285</v>
      </c>
      <c r="G37" s="126">
        <v>265.1</v>
      </c>
      <c r="H37" s="126"/>
      <c r="I37" s="126"/>
    </row>
    <row r="38" spans="1:9" s="127" customFormat="1" ht="27" customHeight="1">
      <c r="A38" s="124" t="s">
        <v>288</v>
      </c>
      <c r="B38" s="125" t="s">
        <v>85</v>
      </c>
      <c r="C38" s="125" t="s">
        <v>95</v>
      </c>
      <c r="D38" s="125" t="s">
        <v>282</v>
      </c>
      <c r="E38" s="7" t="s">
        <v>290</v>
      </c>
      <c r="F38" s="125"/>
      <c r="G38" s="126">
        <f>G39</f>
        <v>265.2</v>
      </c>
      <c r="H38" s="126"/>
      <c r="I38" s="126"/>
    </row>
    <row r="39" spans="1:9" s="127" customFormat="1" ht="18" customHeight="1">
      <c r="A39" s="99" t="s">
        <v>284</v>
      </c>
      <c r="B39" s="125" t="s">
        <v>85</v>
      </c>
      <c r="C39" s="125" t="s">
        <v>95</v>
      </c>
      <c r="D39" s="125" t="s">
        <v>282</v>
      </c>
      <c r="E39" s="7" t="s">
        <v>290</v>
      </c>
      <c r="F39" s="125" t="s">
        <v>285</v>
      </c>
      <c r="G39" s="126">
        <v>265.2</v>
      </c>
      <c r="H39" s="126"/>
      <c r="I39" s="126"/>
    </row>
    <row r="40" spans="1:9" ht="15">
      <c r="A40" s="34" t="s">
        <v>101</v>
      </c>
      <c r="B40" s="7" t="s">
        <v>85</v>
      </c>
      <c r="C40" s="7" t="s">
        <v>95</v>
      </c>
      <c r="D40" s="7" t="s">
        <v>124</v>
      </c>
      <c r="E40" s="28"/>
      <c r="F40" s="28"/>
      <c r="G40" s="32">
        <f aca="true" t="shared" si="0" ref="G40:I41">+G41</f>
        <v>20</v>
      </c>
      <c r="H40" s="32">
        <f t="shared" si="0"/>
        <v>20</v>
      </c>
      <c r="I40" s="32">
        <f t="shared" si="0"/>
        <v>20</v>
      </c>
    </row>
    <row r="41" spans="1:9" ht="15">
      <c r="A41" s="15" t="s">
        <v>101</v>
      </c>
      <c r="B41" s="7" t="s">
        <v>85</v>
      </c>
      <c r="C41" s="7" t="s">
        <v>95</v>
      </c>
      <c r="D41" s="7" t="s">
        <v>124</v>
      </c>
      <c r="E41" s="28" t="s">
        <v>139</v>
      </c>
      <c r="F41" s="28"/>
      <c r="G41" s="32">
        <f t="shared" si="0"/>
        <v>20</v>
      </c>
      <c r="H41" s="32">
        <f t="shared" si="0"/>
        <v>20</v>
      </c>
      <c r="I41" s="32">
        <f t="shared" si="0"/>
        <v>20</v>
      </c>
    </row>
    <row r="42" spans="1:9" ht="15">
      <c r="A42" s="34" t="s">
        <v>140</v>
      </c>
      <c r="B42" s="7" t="s">
        <v>85</v>
      </c>
      <c r="C42" s="7" t="s">
        <v>95</v>
      </c>
      <c r="D42" s="7" t="s">
        <v>124</v>
      </c>
      <c r="E42" s="7" t="s">
        <v>141</v>
      </c>
      <c r="F42" s="7"/>
      <c r="G42" s="32">
        <f>G43</f>
        <v>20</v>
      </c>
      <c r="H42" s="32">
        <f>H43</f>
        <v>20</v>
      </c>
      <c r="I42" s="32">
        <f>I43</f>
        <v>20</v>
      </c>
    </row>
    <row r="43" spans="1:9" ht="15">
      <c r="A43" s="34" t="s">
        <v>142</v>
      </c>
      <c r="B43" s="7" t="s">
        <v>85</v>
      </c>
      <c r="C43" s="7" t="s">
        <v>95</v>
      </c>
      <c r="D43" s="7" t="s">
        <v>124</v>
      </c>
      <c r="E43" s="7" t="s">
        <v>141</v>
      </c>
      <c r="F43" s="7" t="s">
        <v>143</v>
      </c>
      <c r="G43" s="32">
        <v>20</v>
      </c>
      <c r="H43" s="32">
        <v>20</v>
      </c>
      <c r="I43" s="32">
        <v>20</v>
      </c>
    </row>
    <row r="44" spans="1:9" ht="15">
      <c r="A44" s="33" t="s">
        <v>102</v>
      </c>
      <c r="B44" s="7" t="s">
        <v>85</v>
      </c>
      <c r="C44" s="7" t="s">
        <v>95</v>
      </c>
      <c r="D44" s="7" t="s">
        <v>144</v>
      </c>
      <c r="E44" s="7"/>
      <c r="F44" s="7"/>
      <c r="G44" s="32">
        <f>G45+G53</f>
        <v>466.7</v>
      </c>
      <c r="H44" s="32">
        <f>H45+H53</f>
        <v>55</v>
      </c>
      <c r="I44" s="32">
        <f>I45+I53</f>
        <v>55</v>
      </c>
    </row>
    <row r="45" spans="1:9" ht="48" customHeight="1">
      <c r="A45" s="33" t="s">
        <v>245</v>
      </c>
      <c r="B45" s="7" t="s">
        <v>85</v>
      </c>
      <c r="C45" s="7" t="s">
        <v>95</v>
      </c>
      <c r="D45" s="7" t="s">
        <v>144</v>
      </c>
      <c r="E45" s="28" t="s">
        <v>129</v>
      </c>
      <c r="F45" s="7"/>
      <c r="G45" s="32">
        <f>G46+G48+G51</f>
        <v>95</v>
      </c>
      <c r="H45" s="32">
        <f>H46+H48+H51+H54</f>
        <v>55</v>
      </c>
      <c r="I45" s="32">
        <f>I46+I48+I51+I54</f>
        <v>55</v>
      </c>
    </row>
    <row r="46" spans="1:9" ht="30">
      <c r="A46" s="33" t="s">
        <v>145</v>
      </c>
      <c r="B46" s="7" t="s">
        <v>85</v>
      </c>
      <c r="C46" s="7" t="s">
        <v>95</v>
      </c>
      <c r="D46" s="7" t="s">
        <v>144</v>
      </c>
      <c r="E46" s="28" t="s">
        <v>146</v>
      </c>
      <c r="F46" s="7"/>
      <c r="G46" s="32">
        <f>G47</f>
        <v>50</v>
      </c>
      <c r="H46" s="32">
        <f>H47</f>
        <v>25</v>
      </c>
      <c r="I46" s="32">
        <f>I47</f>
        <v>25</v>
      </c>
    </row>
    <row r="47" spans="1:9" ht="33.75" customHeight="1">
      <c r="A47" s="35" t="s">
        <v>133</v>
      </c>
      <c r="B47" s="7" t="s">
        <v>85</v>
      </c>
      <c r="C47" s="7" t="s">
        <v>95</v>
      </c>
      <c r="D47" s="7" t="s">
        <v>144</v>
      </c>
      <c r="E47" s="28" t="s">
        <v>146</v>
      </c>
      <c r="F47" s="7" t="s">
        <v>134</v>
      </c>
      <c r="G47" s="32">
        <v>50</v>
      </c>
      <c r="H47" s="32">
        <v>25</v>
      </c>
      <c r="I47" s="32">
        <v>25</v>
      </c>
    </row>
    <row r="48" spans="1:9" ht="30">
      <c r="A48" s="35" t="s">
        <v>257</v>
      </c>
      <c r="B48" s="7" t="s">
        <v>85</v>
      </c>
      <c r="C48" s="7" t="s">
        <v>95</v>
      </c>
      <c r="D48" s="7" t="s">
        <v>144</v>
      </c>
      <c r="E48" s="28" t="s">
        <v>147</v>
      </c>
      <c r="F48" s="7"/>
      <c r="G48" s="32">
        <f>G49+G50</f>
        <v>40</v>
      </c>
      <c r="H48" s="32">
        <f>H49+H50</f>
        <v>25</v>
      </c>
      <c r="I48" s="32">
        <f>I49+I50</f>
        <v>25</v>
      </c>
    </row>
    <row r="49" spans="1:9" ht="35.25" customHeight="1">
      <c r="A49" s="35" t="s">
        <v>133</v>
      </c>
      <c r="B49" s="7" t="s">
        <v>85</v>
      </c>
      <c r="C49" s="7" t="s">
        <v>95</v>
      </c>
      <c r="D49" s="7" t="s">
        <v>144</v>
      </c>
      <c r="E49" s="28" t="s">
        <v>147</v>
      </c>
      <c r="F49" s="7" t="s">
        <v>134</v>
      </c>
      <c r="G49" s="32">
        <v>35</v>
      </c>
      <c r="H49" s="32">
        <v>20</v>
      </c>
      <c r="I49" s="32">
        <v>20</v>
      </c>
    </row>
    <row r="50" spans="1:9" ht="21.75" customHeight="1">
      <c r="A50" s="33" t="s">
        <v>135</v>
      </c>
      <c r="B50" s="7" t="s">
        <v>85</v>
      </c>
      <c r="C50" s="7" t="s">
        <v>95</v>
      </c>
      <c r="D50" s="7" t="s">
        <v>144</v>
      </c>
      <c r="E50" s="28" t="s">
        <v>147</v>
      </c>
      <c r="F50" s="7" t="s">
        <v>137</v>
      </c>
      <c r="G50" s="32">
        <v>5</v>
      </c>
      <c r="H50" s="32">
        <v>5</v>
      </c>
      <c r="I50" s="32">
        <v>5</v>
      </c>
    </row>
    <row r="51" spans="1:9" ht="28.5" customHeight="1">
      <c r="A51" s="33" t="s">
        <v>148</v>
      </c>
      <c r="B51" s="7" t="s">
        <v>85</v>
      </c>
      <c r="C51" s="7" t="s">
        <v>95</v>
      </c>
      <c r="D51" s="7" t="s">
        <v>144</v>
      </c>
      <c r="E51" s="7" t="s">
        <v>171</v>
      </c>
      <c r="F51" s="7"/>
      <c r="G51" s="32">
        <f>G52</f>
        <v>5</v>
      </c>
      <c r="H51" s="32">
        <f>H52</f>
        <v>5</v>
      </c>
      <c r="I51" s="32">
        <f>I52</f>
        <v>5</v>
      </c>
    </row>
    <row r="52" spans="1:9" ht="27" customHeight="1">
      <c r="A52" s="33" t="s">
        <v>130</v>
      </c>
      <c r="B52" s="7" t="s">
        <v>85</v>
      </c>
      <c r="C52" s="7" t="s">
        <v>95</v>
      </c>
      <c r="D52" s="7" t="s">
        <v>144</v>
      </c>
      <c r="E52" s="7" t="s">
        <v>171</v>
      </c>
      <c r="F52" s="7" t="s">
        <v>131</v>
      </c>
      <c r="G52" s="32">
        <v>5</v>
      </c>
      <c r="H52" s="32">
        <v>5</v>
      </c>
      <c r="I52" s="32">
        <v>5</v>
      </c>
    </row>
    <row r="53" spans="1:9" ht="33.75" customHeight="1">
      <c r="A53" s="33" t="s">
        <v>229</v>
      </c>
      <c r="B53" s="7" t="s">
        <v>85</v>
      </c>
      <c r="C53" s="7" t="s">
        <v>95</v>
      </c>
      <c r="D53" s="7" t="s">
        <v>144</v>
      </c>
      <c r="E53" s="28" t="s">
        <v>217</v>
      </c>
      <c r="F53" s="7"/>
      <c r="G53" s="32">
        <f>G54</f>
        <v>371.7</v>
      </c>
      <c r="H53" s="32">
        <f>H54</f>
        <v>0</v>
      </c>
      <c r="I53" s="32">
        <f>I54</f>
        <v>0</v>
      </c>
    </row>
    <row r="54" spans="1:9" ht="31.5" customHeight="1">
      <c r="A54" s="10" t="s">
        <v>232</v>
      </c>
      <c r="B54" s="7" t="s">
        <v>85</v>
      </c>
      <c r="C54" s="7" t="s">
        <v>95</v>
      </c>
      <c r="D54" s="7" t="s">
        <v>144</v>
      </c>
      <c r="E54" s="28" t="s">
        <v>219</v>
      </c>
      <c r="F54" s="7"/>
      <c r="G54" s="32">
        <f>+G57+G59+G61+G55+G63+G65+G67+G69</f>
        <v>371.7</v>
      </c>
      <c r="H54" s="32">
        <f>+H57+H59+H61+H55+H63+H65+H67</f>
        <v>0</v>
      </c>
      <c r="I54" s="32">
        <f>+I57+I59+I61+I55+I63+I65+I67</f>
        <v>0</v>
      </c>
    </row>
    <row r="55" spans="1:9" ht="30">
      <c r="A55" s="10" t="s">
        <v>189</v>
      </c>
      <c r="B55" s="7" t="s">
        <v>85</v>
      </c>
      <c r="C55" s="7" t="s">
        <v>95</v>
      </c>
      <c r="D55" s="7" t="s">
        <v>144</v>
      </c>
      <c r="E55" s="28" t="s">
        <v>235</v>
      </c>
      <c r="F55" s="7"/>
      <c r="G55" s="32">
        <f>G56</f>
        <v>31.2</v>
      </c>
      <c r="H55" s="32">
        <v>0</v>
      </c>
      <c r="I55" s="32">
        <f>I56</f>
        <v>0</v>
      </c>
    </row>
    <row r="56" spans="1:9" ht="15">
      <c r="A56" s="10" t="s">
        <v>79</v>
      </c>
      <c r="B56" s="7" t="s">
        <v>85</v>
      </c>
      <c r="C56" s="7" t="s">
        <v>95</v>
      </c>
      <c r="D56" s="7" t="s">
        <v>144</v>
      </c>
      <c r="E56" s="28" t="s">
        <v>235</v>
      </c>
      <c r="F56" s="7" t="s">
        <v>149</v>
      </c>
      <c r="G56" s="32">
        <v>31.2</v>
      </c>
      <c r="H56" s="32">
        <v>0</v>
      </c>
      <c r="I56" s="32">
        <v>0</v>
      </c>
    </row>
    <row r="57" spans="1:9" ht="30">
      <c r="A57" s="31" t="s">
        <v>262</v>
      </c>
      <c r="B57" s="7" t="s">
        <v>85</v>
      </c>
      <c r="C57" s="7" t="s">
        <v>95</v>
      </c>
      <c r="D57" s="7" t="s">
        <v>144</v>
      </c>
      <c r="E57" s="28" t="s">
        <v>236</v>
      </c>
      <c r="F57" s="28"/>
      <c r="G57" s="32">
        <f>G58</f>
        <v>25.2</v>
      </c>
      <c r="H57" s="32">
        <f>H58</f>
        <v>0</v>
      </c>
      <c r="I57" s="32">
        <f>I58</f>
        <v>0</v>
      </c>
    </row>
    <row r="58" spans="1:9" ht="15">
      <c r="A58" s="10" t="s">
        <v>79</v>
      </c>
      <c r="B58" s="7" t="s">
        <v>85</v>
      </c>
      <c r="C58" s="7" t="s">
        <v>95</v>
      </c>
      <c r="D58" s="7" t="s">
        <v>144</v>
      </c>
      <c r="E58" s="28" t="s">
        <v>236</v>
      </c>
      <c r="F58" s="7" t="s">
        <v>149</v>
      </c>
      <c r="G58" s="32">
        <v>25.2</v>
      </c>
      <c r="H58" s="32">
        <v>0</v>
      </c>
      <c r="I58" s="32">
        <v>0</v>
      </c>
    </row>
    <row r="59" spans="1:9" ht="32.25" customHeight="1">
      <c r="A59" s="98" t="s">
        <v>260</v>
      </c>
      <c r="B59" s="7" t="s">
        <v>85</v>
      </c>
      <c r="C59" s="7" t="s">
        <v>95</v>
      </c>
      <c r="D59" s="7" t="s">
        <v>144</v>
      </c>
      <c r="E59" s="28" t="s">
        <v>237</v>
      </c>
      <c r="F59" s="7"/>
      <c r="G59" s="32">
        <f>G60</f>
        <v>7</v>
      </c>
      <c r="H59" s="32">
        <f>H60</f>
        <v>0</v>
      </c>
      <c r="I59" s="32">
        <f>I60</f>
        <v>0</v>
      </c>
    </row>
    <row r="60" spans="1:9" ht="15">
      <c r="A60" s="10" t="s">
        <v>79</v>
      </c>
      <c r="B60" s="7" t="s">
        <v>85</v>
      </c>
      <c r="C60" s="7" t="s">
        <v>95</v>
      </c>
      <c r="D60" s="7" t="s">
        <v>144</v>
      </c>
      <c r="E60" s="28" t="s">
        <v>237</v>
      </c>
      <c r="F60" s="7" t="s">
        <v>149</v>
      </c>
      <c r="G60" s="32">
        <v>7</v>
      </c>
      <c r="H60" s="32">
        <v>0</v>
      </c>
      <c r="I60" s="32">
        <v>0</v>
      </c>
    </row>
    <row r="61" spans="1:9" ht="30">
      <c r="A61" s="15" t="s">
        <v>259</v>
      </c>
      <c r="B61" s="7" t="s">
        <v>85</v>
      </c>
      <c r="C61" s="7" t="s">
        <v>95</v>
      </c>
      <c r="D61" s="7" t="s">
        <v>144</v>
      </c>
      <c r="E61" s="28" t="s">
        <v>238</v>
      </c>
      <c r="F61" s="28"/>
      <c r="G61" s="32">
        <f>G62</f>
        <v>97.9</v>
      </c>
      <c r="H61" s="32">
        <f>H62</f>
        <v>0</v>
      </c>
      <c r="I61" s="32">
        <f>I62</f>
        <v>0</v>
      </c>
    </row>
    <row r="62" spans="1:9" ht="15">
      <c r="A62" s="15" t="s">
        <v>79</v>
      </c>
      <c r="B62" s="7" t="s">
        <v>85</v>
      </c>
      <c r="C62" s="7" t="s">
        <v>95</v>
      </c>
      <c r="D62" s="7" t="s">
        <v>144</v>
      </c>
      <c r="E62" s="28" t="s">
        <v>238</v>
      </c>
      <c r="F62" s="7" t="s">
        <v>149</v>
      </c>
      <c r="G62" s="32">
        <v>97.9</v>
      </c>
      <c r="H62" s="32">
        <v>0</v>
      </c>
      <c r="I62" s="32">
        <v>0</v>
      </c>
    </row>
    <row r="63" spans="1:9" ht="30">
      <c r="A63" s="15" t="s">
        <v>258</v>
      </c>
      <c r="B63" s="7" t="s">
        <v>85</v>
      </c>
      <c r="C63" s="7" t="s">
        <v>95</v>
      </c>
      <c r="D63" s="7" t="s">
        <v>144</v>
      </c>
      <c r="E63" s="28" t="s">
        <v>239</v>
      </c>
      <c r="F63" s="7"/>
      <c r="G63" s="32">
        <f>G64</f>
        <v>56.1</v>
      </c>
      <c r="H63" s="32">
        <f>H64</f>
        <v>0</v>
      </c>
      <c r="I63" s="32">
        <f>I64</f>
        <v>0</v>
      </c>
    </row>
    <row r="64" spans="1:9" ht="15">
      <c r="A64" s="15" t="s">
        <v>79</v>
      </c>
      <c r="B64" s="7" t="s">
        <v>85</v>
      </c>
      <c r="C64" s="7" t="s">
        <v>95</v>
      </c>
      <c r="D64" s="7" t="s">
        <v>144</v>
      </c>
      <c r="E64" s="28" t="s">
        <v>239</v>
      </c>
      <c r="F64" s="7" t="s">
        <v>149</v>
      </c>
      <c r="G64" s="32">
        <v>56.1</v>
      </c>
      <c r="H64" s="32">
        <v>0</v>
      </c>
      <c r="I64" s="32">
        <v>0</v>
      </c>
    </row>
    <row r="65" spans="1:9" ht="45">
      <c r="A65" s="15" t="s">
        <v>150</v>
      </c>
      <c r="B65" s="7" t="s">
        <v>85</v>
      </c>
      <c r="C65" s="7" t="s">
        <v>95</v>
      </c>
      <c r="D65" s="7" t="s">
        <v>144</v>
      </c>
      <c r="E65" s="28" t="s">
        <v>240</v>
      </c>
      <c r="F65" s="7"/>
      <c r="G65" s="32">
        <f>G66</f>
        <v>26.6</v>
      </c>
      <c r="H65" s="32">
        <f>H66</f>
        <v>0</v>
      </c>
      <c r="I65" s="32">
        <f>I66</f>
        <v>0</v>
      </c>
    </row>
    <row r="66" spans="1:9" ht="15">
      <c r="A66" s="15" t="s">
        <v>79</v>
      </c>
      <c r="B66" s="7" t="s">
        <v>85</v>
      </c>
      <c r="C66" s="7" t="s">
        <v>95</v>
      </c>
      <c r="D66" s="7" t="s">
        <v>144</v>
      </c>
      <c r="E66" s="28" t="s">
        <v>240</v>
      </c>
      <c r="F66" s="7" t="s">
        <v>149</v>
      </c>
      <c r="G66" s="32">
        <v>26.6</v>
      </c>
      <c r="H66" s="32">
        <v>0</v>
      </c>
      <c r="I66" s="32">
        <v>0</v>
      </c>
    </row>
    <row r="67" spans="1:9" ht="30">
      <c r="A67" s="15" t="s">
        <v>151</v>
      </c>
      <c r="B67" s="7" t="s">
        <v>85</v>
      </c>
      <c r="C67" s="7" t="s">
        <v>95</v>
      </c>
      <c r="D67" s="7" t="s">
        <v>144</v>
      </c>
      <c r="E67" s="28" t="s">
        <v>241</v>
      </c>
      <c r="F67" s="7"/>
      <c r="G67" s="32">
        <f>G68</f>
        <v>126.9</v>
      </c>
      <c r="H67" s="32">
        <f>H68</f>
        <v>0</v>
      </c>
      <c r="I67" s="32">
        <f>I68</f>
        <v>0</v>
      </c>
    </row>
    <row r="68" spans="1:9" ht="15">
      <c r="A68" s="15" t="s">
        <v>79</v>
      </c>
      <c r="B68" s="7" t="s">
        <v>85</v>
      </c>
      <c r="C68" s="7" t="s">
        <v>95</v>
      </c>
      <c r="D68" s="7" t="s">
        <v>144</v>
      </c>
      <c r="E68" s="28" t="s">
        <v>241</v>
      </c>
      <c r="F68" s="7" t="s">
        <v>149</v>
      </c>
      <c r="G68" s="32">
        <v>126.9</v>
      </c>
      <c r="H68" s="32">
        <v>0</v>
      </c>
      <c r="I68" s="32">
        <v>0</v>
      </c>
    </row>
    <row r="69" spans="1:9" ht="60">
      <c r="A69" s="15" t="s">
        <v>291</v>
      </c>
      <c r="B69" s="7" t="s">
        <v>85</v>
      </c>
      <c r="C69" s="7" t="s">
        <v>95</v>
      </c>
      <c r="D69" s="7" t="s">
        <v>144</v>
      </c>
      <c r="E69" s="28" t="s">
        <v>292</v>
      </c>
      <c r="F69" s="7"/>
      <c r="G69" s="32">
        <f>G70</f>
        <v>0.8</v>
      </c>
      <c r="H69" s="32">
        <f>H70</f>
        <v>0</v>
      </c>
      <c r="I69" s="32">
        <f>I70</f>
        <v>0</v>
      </c>
    </row>
    <row r="70" spans="1:9" ht="15">
      <c r="A70" s="15" t="s">
        <v>79</v>
      </c>
      <c r="B70" s="7" t="s">
        <v>85</v>
      </c>
      <c r="C70" s="7" t="s">
        <v>95</v>
      </c>
      <c r="D70" s="7" t="s">
        <v>144</v>
      </c>
      <c r="E70" s="28" t="s">
        <v>292</v>
      </c>
      <c r="F70" s="7" t="s">
        <v>149</v>
      </c>
      <c r="G70" s="32">
        <v>0.8</v>
      </c>
      <c r="H70" s="32">
        <v>0</v>
      </c>
      <c r="I70" s="32">
        <v>0</v>
      </c>
    </row>
    <row r="71" spans="1:9" ht="15">
      <c r="A71" s="10" t="s">
        <v>190</v>
      </c>
      <c r="B71" s="7" t="s">
        <v>85</v>
      </c>
      <c r="C71" s="7" t="s">
        <v>98</v>
      </c>
      <c r="D71" s="7" t="s">
        <v>96</v>
      </c>
      <c r="E71" s="7"/>
      <c r="F71" s="7"/>
      <c r="G71" s="32">
        <f>G72</f>
        <v>267.7</v>
      </c>
      <c r="H71" s="32">
        <f>H72</f>
        <v>276.6</v>
      </c>
      <c r="I71" s="32">
        <f>I72</f>
        <v>286.2</v>
      </c>
    </row>
    <row r="72" spans="1:9" ht="16.5" customHeight="1">
      <c r="A72" s="31" t="s">
        <v>104</v>
      </c>
      <c r="B72" s="7" t="s">
        <v>85</v>
      </c>
      <c r="C72" s="7" t="s">
        <v>98</v>
      </c>
      <c r="D72" s="7" t="s">
        <v>107</v>
      </c>
      <c r="E72" s="7"/>
      <c r="F72" s="7"/>
      <c r="G72" s="32">
        <f>G74</f>
        <v>267.7</v>
      </c>
      <c r="H72" s="32">
        <f>H75</f>
        <v>276.6</v>
      </c>
      <c r="I72" s="32">
        <f>I75</f>
        <v>286.2</v>
      </c>
    </row>
    <row r="73" spans="1:9" ht="33.75" customHeight="1">
      <c r="A73" s="33" t="s">
        <v>229</v>
      </c>
      <c r="B73" s="7" t="s">
        <v>85</v>
      </c>
      <c r="C73" s="7" t="s">
        <v>98</v>
      </c>
      <c r="D73" s="7" t="s">
        <v>107</v>
      </c>
      <c r="E73" s="28" t="s">
        <v>217</v>
      </c>
      <c r="F73" s="7"/>
      <c r="G73" s="32">
        <f aca="true" t="shared" si="1" ref="G73:I75">G74</f>
        <v>267.7</v>
      </c>
      <c r="H73" s="32">
        <f t="shared" si="1"/>
        <v>276.6</v>
      </c>
      <c r="I73" s="32">
        <f t="shared" si="1"/>
        <v>286.2</v>
      </c>
    </row>
    <row r="74" spans="1:9" ht="33.75" customHeight="1">
      <c r="A74" s="10" t="s">
        <v>232</v>
      </c>
      <c r="B74" s="7" t="s">
        <v>85</v>
      </c>
      <c r="C74" s="7" t="s">
        <v>98</v>
      </c>
      <c r="D74" s="7" t="s">
        <v>107</v>
      </c>
      <c r="E74" s="28" t="s">
        <v>219</v>
      </c>
      <c r="F74" s="7"/>
      <c r="G74" s="32">
        <f t="shared" si="1"/>
        <v>267.7</v>
      </c>
      <c r="H74" s="32">
        <f t="shared" si="1"/>
        <v>276.6</v>
      </c>
      <c r="I74" s="32">
        <f t="shared" si="1"/>
        <v>286.2</v>
      </c>
    </row>
    <row r="75" spans="1:9" ht="33.75" customHeight="1">
      <c r="A75" s="15" t="s">
        <v>152</v>
      </c>
      <c r="B75" s="7" t="s">
        <v>85</v>
      </c>
      <c r="C75" s="7" t="s">
        <v>98</v>
      </c>
      <c r="D75" s="7" t="s">
        <v>107</v>
      </c>
      <c r="E75" s="28" t="s">
        <v>242</v>
      </c>
      <c r="F75" s="28"/>
      <c r="G75" s="32">
        <f t="shared" si="1"/>
        <v>267.7</v>
      </c>
      <c r="H75" s="32">
        <f t="shared" si="1"/>
        <v>276.6</v>
      </c>
      <c r="I75" s="32">
        <f t="shared" si="1"/>
        <v>286.2</v>
      </c>
    </row>
    <row r="76" spans="1:9" ht="30">
      <c r="A76" s="10" t="s">
        <v>153</v>
      </c>
      <c r="B76" s="7" t="s">
        <v>85</v>
      </c>
      <c r="C76" s="7" t="s">
        <v>98</v>
      </c>
      <c r="D76" s="7" t="s">
        <v>107</v>
      </c>
      <c r="E76" s="28" t="s">
        <v>242</v>
      </c>
      <c r="F76" s="28">
        <v>120</v>
      </c>
      <c r="G76" s="32">
        <v>267.7</v>
      </c>
      <c r="H76" s="32">
        <v>276.6</v>
      </c>
      <c r="I76" s="32">
        <v>286.2</v>
      </c>
    </row>
    <row r="77" spans="1:9" ht="30">
      <c r="A77" s="15" t="s">
        <v>191</v>
      </c>
      <c r="B77" s="7" t="s">
        <v>85</v>
      </c>
      <c r="C77" s="7" t="s">
        <v>107</v>
      </c>
      <c r="D77" s="7" t="s">
        <v>96</v>
      </c>
      <c r="E77" s="28"/>
      <c r="F77" s="28"/>
      <c r="G77" s="32">
        <f>G78</f>
        <v>100</v>
      </c>
      <c r="H77" s="32">
        <f>H78</f>
        <v>100</v>
      </c>
      <c r="I77" s="32">
        <f>I78</f>
        <v>80</v>
      </c>
    </row>
    <row r="78" spans="1:9" ht="48.75" customHeight="1">
      <c r="A78" s="15" t="s">
        <v>243</v>
      </c>
      <c r="B78" s="7" t="s">
        <v>85</v>
      </c>
      <c r="C78" s="7" t="s">
        <v>107</v>
      </c>
      <c r="D78" s="7" t="s">
        <v>120</v>
      </c>
      <c r="E78" s="28"/>
      <c r="F78" s="28"/>
      <c r="G78" s="32">
        <f>+G79</f>
        <v>100</v>
      </c>
      <c r="H78" s="32">
        <f>+H80</f>
        <v>100</v>
      </c>
      <c r="I78" s="32">
        <f>+I80</f>
        <v>80</v>
      </c>
    </row>
    <row r="79" spans="1:9" ht="50.25" customHeight="1">
      <c r="A79" s="33" t="s">
        <v>245</v>
      </c>
      <c r="B79" s="7" t="s">
        <v>85</v>
      </c>
      <c r="C79" s="7" t="s">
        <v>107</v>
      </c>
      <c r="D79" s="7" t="s">
        <v>120</v>
      </c>
      <c r="E79" s="28" t="s">
        <v>129</v>
      </c>
      <c r="F79" s="28"/>
      <c r="G79" s="32">
        <f aca="true" t="shared" si="2" ref="G79:I80">G80</f>
        <v>100</v>
      </c>
      <c r="H79" s="32">
        <f t="shared" si="2"/>
        <v>100</v>
      </c>
      <c r="I79" s="32">
        <f t="shared" si="2"/>
        <v>80</v>
      </c>
    </row>
    <row r="80" spans="1:9" ht="31.5" customHeight="1">
      <c r="A80" s="34" t="s">
        <v>155</v>
      </c>
      <c r="B80" s="7" t="s">
        <v>85</v>
      </c>
      <c r="C80" s="7" t="s">
        <v>107</v>
      </c>
      <c r="D80" s="7" t="s">
        <v>120</v>
      </c>
      <c r="E80" s="7" t="s">
        <v>156</v>
      </c>
      <c r="F80" s="7"/>
      <c r="G80" s="32">
        <f t="shared" si="2"/>
        <v>100</v>
      </c>
      <c r="H80" s="32">
        <f t="shared" si="2"/>
        <v>100</v>
      </c>
      <c r="I80" s="32">
        <f t="shared" si="2"/>
        <v>80</v>
      </c>
    </row>
    <row r="81" spans="1:9" ht="37.5" customHeight="1">
      <c r="A81" s="35" t="s">
        <v>133</v>
      </c>
      <c r="B81" s="7" t="s">
        <v>85</v>
      </c>
      <c r="C81" s="7" t="s">
        <v>107</v>
      </c>
      <c r="D81" s="7" t="s">
        <v>120</v>
      </c>
      <c r="E81" s="7" t="s">
        <v>156</v>
      </c>
      <c r="F81" s="7" t="s">
        <v>134</v>
      </c>
      <c r="G81" s="32">
        <v>100</v>
      </c>
      <c r="H81" s="32">
        <v>100</v>
      </c>
      <c r="I81" s="32">
        <v>80</v>
      </c>
    </row>
    <row r="82" spans="1:9" ht="20.25" customHeight="1">
      <c r="A82" s="35" t="s">
        <v>192</v>
      </c>
      <c r="B82" s="7" t="s">
        <v>85</v>
      </c>
      <c r="C82" s="7" t="s">
        <v>100</v>
      </c>
      <c r="D82" s="7" t="s">
        <v>96</v>
      </c>
      <c r="E82" s="7"/>
      <c r="F82" s="7"/>
      <c r="G82" s="32">
        <f>G89+G83</f>
        <v>1970.3</v>
      </c>
      <c r="H82" s="32">
        <f>H89+H83</f>
        <v>130</v>
      </c>
      <c r="I82" s="32">
        <f>I89+I83</f>
        <v>130</v>
      </c>
    </row>
    <row r="83" spans="1:9" ht="18" customHeight="1">
      <c r="A83" s="35" t="s">
        <v>109</v>
      </c>
      <c r="B83" s="7" t="s">
        <v>85</v>
      </c>
      <c r="C83" s="7" t="s">
        <v>100</v>
      </c>
      <c r="D83" s="7" t="s">
        <v>110</v>
      </c>
      <c r="E83" s="7"/>
      <c r="F83" s="7"/>
      <c r="G83" s="32">
        <f>G84</f>
        <v>1840.3</v>
      </c>
      <c r="H83" s="32">
        <f>H84</f>
        <v>0</v>
      </c>
      <c r="I83" s="32">
        <f>I84</f>
        <v>0</v>
      </c>
    </row>
    <row r="84" spans="1:9" ht="45.75" customHeight="1">
      <c r="A84" s="35" t="s">
        <v>249</v>
      </c>
      <c r="B84" s="7" t="s">
        <v>85</v>
      </c>
      <c r="C84" s="7" t="s">
        <v>100</v>
      </c>
      <c r="D84" s="7" t="s">
        <v>110</v>
      </c>
      <c r="E84" s="7" t="s">
        <v>244</v>
      </c>
      <c r="F84" s="7"/>
      <c r="G84" s="32">
        <f>G87+G85</f>
        <v>1840.3</v>
      </c>
      <c r="H84" s="32">
        <f>H87</f>
        <v>0</v>
      </c>
      <c r="I84" s="32">
        <f>I87</f>
        <v>0</v>
      </c>
    </row>
    <row r="85" spans="1:9" ht="45.75" customHeight="1">
      <c r="A85" s="10" t="s">
        <v>268</v>
      </c>
      <c r="B85" s="7" t="s">
        <v>85</v>
      </c>
      <c r="C85" s="7" t="s">
        <v>100</v>
      </c>
      <c r="D85" s="7" t="s">
        <v>110</v>
      </c>
      <c r="E85" s="28" t="s">
        <v>251</v>
      </c>
      <c r="F85" s="7"/>
      <c r="G85" s="32">
        <f>G86</f>
        <v>28.3</v>
      </c>
      <c r="H85" s="32">
        <f>H86</f>
        <v>0</v>
      </c>
      <c r="I85" s="32">
        <f>I86</f>
        <v>0</v>
      </c>
    </row>
    <row r="86" spans="1:9" ht="35.25" customHeight="1">
      <c r="A86" s="35" t="s">
        <v>133</v>
      </c>
      <c r="B86" s="7" t="s">
        <v>85</v>
      </c>
      <c r="C86" s="7" t="s">
        <v>100</v>
      </c>
      <c r="D86" s="7" t="s">
        <v>110</v>
      </c>
      <c r="E86" s="28" t="s">
        <v>251</v>
      </c>
      <c r="F86" s="7" t="s">
        <v>134</v>
      </c>
      <c r="G86" s="32">
        <v>28.3</v>
      </c>
      <c r="H86" s="32">
        <v>0</v>
      </c>
      <c r="I86" s="32">
        <v>0</v>
      </c>
    </row>
    <row r="87" spans="1:9" ht="50.25" customHeight="1">
      <c r="A87" s="35" t="s">
        <v>248</v>
      </c>
      <c r="B87" s="7" t="s">
        <v>85</v>
      </c>
      <c r="C87" s="7" t="s">
        <v>100</v>
      </c>
      <c r="D87" s="7" t="s">
        <v>110</v>
      </c>
      <c r="E87" s="7" t="s">
        <v>250</v>
      </c>
      <c r="F87" s="7"/>
      <c r="G87" s="32">
        <f>G88</f>
        <v>1812</v>
      </c>
      <c r="H87" s="32">
        <f>H88</f>
        <v>0</v>
      </c>
      <c r="I87" s="32">
        <f>I88</f>
        <v>0</v>
      </c>
    </row>
    <row r="88" spans="1:9" ht="30.75" customHeight="1">
      <c r="A88" s="35" t="s">
        <v>133</v>
      </c>
      <c r="B88" s="7" t="s">
        <v>85</v>
      </c>
      <c r="C88" s="7" t="s">
        <v>100</v>
      </c>
      <c r="D88" s="7" t="s">
        <v>110</v>
      </c>
      <c r="E88" s="7" t="s">
        <v>250</v>
      </c>
      <c r="F88" s="7" t="s">
        <v>134</v>
      </c>
      <c r="G88" s="32">
        <v>1812</v>
      </c>
      <c r="H88" s="32">
        <v>0</v>
      </c>
      <c r="I88" s="32">
        <v>0</v>
      </c>
    </row>
    <row r="89" spans="1:9" ht="25.5" customHeight="1">
      <c r="A89" s="35" t="s">
        <v>111</v>
      </c>
      <c r="B89" s="7" t="s">
        <v>85</v>
      </c>
      <c r="C89" s="7" t="s">
        <v>100</v>
      </c>
      <c r="D89" s="7" t="s">
        <v>112</v>
      </c>
      <c r="E89" s="7"/>
      <c r="F89" s="7"/>
      <c r="G89" s="32">
        <f>G90</f>
        <v>130</v>
      </c>
      <c r="H89" s="32">
        <f>H90</f>
        <v>130</v>
      </c>
      <c r="I89" s="32">
        <f>I90</f>
        <v>130</v>
      </c>
    </row>
    <row r="90" spans="1:9" ht="48" customHeight="1">
      <c r="A90" s="33" t="s">
        <v>245</v>
      </c>
      <c r="B90" s="7" t="s">
        <v>85</v>
      </c>
      <c r="C90" s="7" t="s">
        <v>100</v>
      </c>
      <c r="D90" s="7" t="s">
        <v>112</v>
      </c>
      <c r="E90" s="7" t="s">
        <v>129</v>
      </c>
      <c r="F90" s="7"/>
      <c r="G90" s="32">
        <f>G91+G93</f>
        <v>130</v>
      </c>
      <c r="H90" s="32">
        <f>H91+H93</f>
        <v>130</v>
      </c>
      <c r="I90" s="32">
        <f>I91+I93</f>
        <v>130</v>
      </c>
    </row>
    <row r="91" spans="1:9" ht="35.25" customHeight="1">
      <c r="A91" s="35" t="s">
        <v>157</v>
      </c>
      <c r="B91" s="7" t="s">
        <v>85</v>
      </c>
      <c r="C91" s="7" t="s">
        <v>100</v>
      </c>
      <c r="D91" s="7" t="s">
        <v>112</v>
      </c>
      <c r="E91" s="7" t="s">
        <v>158</v>
      </c>
      <c r="F91" s="7"/>
      <c r="G91" s="32">
        <f>G92</f>
        <v>50</v>
      </c>
      <c r="H91" s="32">
        <f>H92</f>
        <v>50</v>
      </c>
      <c r="I91" s="32">
        <f>I92</f>
        <v>50</v>
      </c>
    </row>
    <row r="92" spans="1:9" ht="30.75" customHeight="1">
      <c r="A92" s="35" t="s">
        <v>133</v>
      </c>
      <c r="B92" s="7" t="s">
        <v>85</v>
      </c>
      <c r="C92" s="7" t="s">
        <v>100</v>
      </c>
      <c r="D92" s="7" t="s">
        <v>112</v>
      </c>
      <c r="E92" s="7" t="s">
        <v>158</v>
      </c>
      <c r="F92" s="7" t="s">
        <v>134</v>
      </c>
      <c r="G92" s="32">
        <v>50</v>
      </c>
      <c r="H92" s="32">
        <v>50</v>
      </c>
      <c r="I92" s="32">
        <v>50</v>
      </c>
    </row>
    <row r="93" spans="1:9" ht="24" customHeight="1">
      <c r="A93" s="35" t="s">
        <v>159</v>
      </c>
      <c r="B93" s="7" t="s">
        <v>85</v>
      </c>
      <c r="C93" s="7" t="s">
        <v>100</v>
      </c>
      <c r="D93" s="7" t="s">
        <v>112</v>
      </c>
      <c r="E93" s="7" t="s">
        <v>160</v>
      </c>
      <c r="F93" s="7"/>
      <c r="G93" s="32">
        <f>G94</f>
        <v>80</v>
      </c>
      <c r="H93" s="32">
        <f>H94</f>
        <v>80</v>
      </c>
      <c r="I93" s="32">
        <f>I94</f>
        <v>80</v>
      </c>
    </row>
    <row r="94" spans="1:9" ht="36" customHeight="1">
      <c r="A94" s="10" t="s">
        <v>133</v>
      </c>
      <c r="B94" s="7" t="s">
        <v>85</v>
      </c>
      <c r="C94" s="7" t="s">
        <v>100</v>
      </c>
      <c r="D94" s="7" t="s">
        <v>112</v>
      </c>
      <c r="E94" s="7" t="s">
        <v>160</v>
      </c>
      <c r="F94" s="7" t="s">
        <v>134</v>
      </c>
      <c r="G94" s="32">
        <v>80</v>
      </c>
      <c r="H94" s="32">
        <v>80</v>
      </c>
      <c r="I94" s="32">
        <v>80</v>
      </c>
    </row>
    <row r="95" spans="1:9" ht="15">
      <c r="A95" s="31" t="s">
        <v>193</v>
      </c>
      <c r="B95" s="7" t="s">
        <v>85</v>
      </c>
      <c r="C95" s="7" t="s">
        <v>114</v>
      </c>
      <c r="D95" s="7" t="s">
        <v>96</v>
      </c>
      <c r="E95" s="7"/>
      <c r="F95" s="7"/>
      <c r="G95" s="32">
        <f aca="true" t="shared" si="3" ref="G95:I96">G96</f>
        <v>3155.1000000000004</v>
      </c>
      <c r="H95" s="32">
        <f t="shared" si="3"/>
        <v>2652.2000000000003</v>
      </c>
      <c r="I95" s="32">
        <f t="shared" si="3"/>
        <v>2605.2</v>
      </c>
    </row>
    <row r="96" spans="1:9" ht="15">
      <c r="A96" s="10" t="s">
        <v>115</v>
      </c>
      <c r="B96" s="7" t="s">
        <v>85</v>
      </c>
      <c r="C96" s="7" t="s">
        <v>114</v>
      </c>
      <c r="D96" s="7" t="s">
        <v>107</v>
      </c>
      <c r="E96" s="7"/>
      <c r="F96" s="7"/>
      <c r="G96" s="32">
        <f t="shared" si="3"/>
        <v>3155.1000000000004</v>
      </c>
      <c r="H96" s="32">
        <f t="shared" si="3"/>
        <v>2652.2000000000003</v>
      </c>
      <c r="I96" s="32">
        <f t="shared" si="3"/>
        <v>2605.2</v>
      </c>
    </row>
    <row r="97" spans="1:9" ht="45">
      <c r="A97" s="15" t="s">
        <v>306</v>
      </c>
      <c r="B97" s="7" t="s">
        <v>85</v>
      </c>
      <c r="C97" s="7" t="s">
        <v>114</v>
      </c>
      <c r="D97" s="7" t="s">
        <v>107</v>
      </c>
      <c r="E97" s="7" t="s">
        <v>294</v>
      </c>
      <c r="F97" s="7"/>
      <c r="G97" s="32">
        <f>G98+G101+G104+G109</f>
        <v>3155.1000000000004</v>
      </c>
      <c r="H97" s="32">
        <f>H98+H101+H104+H109</f>
        <v>2652.2000000000003</v>
      </c>
      <c r="I97" s="32">
        <f>I98+I101+I104+I109</f>
        <v>2605.2</v>
      </c>
    </row>
    <row r="98" spans="1:9" ht="45">
      <c r="A98" s="15" t="s">
        <v>162</v>
      </c>
      <c r="B98" s="7" t="s">
        <v>85</v>
      </c>
      <c r="C98" s="7" t="s">
        <v>114</v>
      </c>
      <c r="D98" s="7" t="s">
        <v>107</v>
      </c>
      <c r="E98" s="7" t="s">
        <v>295</v>
      </c>
      <c r="F98" s="7"/>
      <c r="G98" s="32">
        <f aca="true" t="shared" si="4" ref="G98:I99">G99</f>
        <v>1950.3</v>
      </c>
      <c r="H98" s="32">
        <f t="shared" si="4"/>
        <v>1950.3</v>
      </c>
      <c r="I98" s="32">
        <f t="shared" si="4"/>
        <v>1950.3</v>
      </c>
    </row>
    <row r="99" spans="1:9" ht="15">
      <c r="A99" s="10" t="s">
        <v>252</v>
      </c>
      <c r="B99" s="7" t="s">
        <v>85</v>
      </c>
      <c r="C99" s="7" t="s">
        <v>114</v>
      </c>
      <c r="D99" s="7" t="s">
        <v>107</v>
      </c>
      <c r="E99" s="7" t="s">
        <v>296</v>
      </c>
      <c r="F99" s="7"/>
      <c r="G99" s="32">
        <f t="shared" si="4"/>
        <v>1950.3</v>
      </c>
      <c r="H99" s="32">
        <f t="shared" si="4"/>
        <v>1950.3</v>
      </c>
      <c r="I99" s="32">
        <f t="shared" si="4"/>
        <v>1950.3</v>
      </c>
    </row>
    <row r="100" spans="1:9" ht="30">
      <c r="A100" s="10" t="s">
        <v>133</v>
      </c>
      <c r="B100" s="7" t="s">
        <v>85</v>
      </c>
      <c r="C100" s="7" t="s">
        <v>114</v>
      </c>
      <c r="D100" s="7" t="s">
        <v>107</v>
      </c>
      <c r="E100" s="7" t="s">
        <v>296</v>
      </c>
      <c r="F100" s="7" t="s">
        <v>134</v>
      </c>
      <c r="G100" s="32">
        <v>1950.3</v>
      </c>
      <c r="H100" s="32">
        <v>1950.3</v>
      </c>
      <c r="I100" s="32">
        <v>1950.3</v>
      </c>
    </row>
    <row r="101" spans="1:9" ht="33.75" customHeight="1">
      <c r="A101" s="10" t="s">
        <v>164</v>
      </c>
      <c r="B101" s="7" t="s">
        <v>85</v>
      </c>
      <c r="C101" s="7" t="s">
        <v>114</v>
      </c>
      <c r="D101" s="7" t="s">
        <v>107</v>
      </c>
      <c r="E101" s="7" t="s">
        <v>297</v>
      </c>
      <c r="F101" s="7"/>
      <c r="G101" s="32">
        <f>G103</f>
        <v>120</v>
      </c>
      <c r="H101" s="32">
        <f>H103</f>
        <v>100</v>
      </c>
      <c r="I101" s="32">
        <f>I103</f>
        <v>80</v>
      </c>
    </row>
    <row r="102" spans="1:9" ht="17.25" customHeight="1">
      <c r="A102" s="10" t="s">
        <v>165</v>
      </c>
      <c r="B102" s="7" t="s">
        <v>85</v>
      </c>
      <c r="C102" s="7" t="s">
        <v>114</v>
      </c>
      <c r="D102" s="7" t="s">
        <v>107</v>
      </c>
      <c r="E102" s="7" t="s">
        <v>298</v>
      </c>
      <c r="F102" s="7"/>
      <c r="G102" s="32">
        <f>G103</f>
        <v>120</v>
      </c>
      <c r="H102" s="32">
        <f>H103</f>
        <v>100</v>
      </c>
      <c r="I102" s="32">
        <f>I103</f>
        <v>80</v>
      </c>
    </row>
    <row r="103" spans="1:9" ht="35.25" customHeight="1">
      <c r="A103" s="10" t="s">
        <v>133</v>
      </c>
      <c r="B103" s="7" t="s">
        <v>85</v>
      </c>
      <c r="C103" s="7" t="s">
        <v>114</v>
      </c>
      <c r="D103" s="7" t="s">
        <v>107</v>
      </c>
      <c r="E103" s="7" t="s">
        <v>298</v>
      </c>
      <c r="F103" s="7" t="s">
        <v>134</v>
      </c>
      <c r="G103" s="32">
        <v>120</v>
      </c>
      <c r="H103" s="32">
        <v>100</v>
      </c>
      <c r="I103" s="32">
        <v>80</v>
      </c>
    </row>
    <row r="104" spans="1:9" ht="37.5" customHeight="1">
      <c r="A104" s="10" t="s">
        <v>166</v>
      </c>
      <c r="B104" s="7" t="s">
        <v>85</v>
      </c>
      <c r="C104" s="7" t="s">
        <v>114</v>
      </c>
      <c r="D104" s="7" t="s">
        <v>107</v>
      </c>
      <c r="E104" s="7" t="s">
        <v>299</v>
      </c>
      <c r="F104" s="7"/>
      <c r="G104" s="32">
        <f>G105+G107</f>
        <v>997</v>
      </c>
      <c r="H104" s="32">
        <f>H105+H107</f>
        <v>601.9</v>
      </c>
      <c r="I104" s="32">
        <f>I105+I107</f>
        <v>574.9</v>
      </c>
    </row>
    <row r="105" spans="1:9" ht="37.5" customHeight="1">
      <c r="A105" s="10" t="s">
        <v>167</v>
      </c>
      <c r="B105" s="7" t="s">
        <v>85</v>
      </c>
      <c r="C105" s="7" t="s">
        <v>114</v>
      </c>
      <c r="D105" s="7" t="s">
        <v>107</v>
      </c>
      <c r="E105" s="7" t="s">
        <v>300</v>
      </c>
      <c r="F105" s="7"/>
      <c r="G105" s="32">
        <f>G106</f>
        <v>300</v>
      </c>
      <c r="H105" s="32">
        <f>H106</f>
        <v>601.9</v>
      </c>
      <c r="I105" s="32">
        <f>I106</f>
        <v>574.9</v>
      </c>
    </row>
    <row r="106" spans="1:9" ht="31.5" customHeight="1">
      <c r="A106" s="10" t="s">
        <v>133</v>
      </c>
      <c r="B106" s="7" t="s">
        <v>85</v>
      </c>
      <c r="C106" s="7" t="s">
        <v>114</v>
      </c>
      <c r="D106" s="7" t="s">
        <v>107</v>
      </c>
      <c r="E106" s="7" t="s">
        <v>300</v>
      </c>
      <c r="F106" s="7" t="s">
        <v>134</v>
      </c>
      <c r="G106" s="32">
        <v>300</v>
      </c>
      <c r="H106" s="32">
        <v>601.9</v>
      </c>
      <c r="I106" s="32">
        <v>574.9</v>
      </c>
    </row>
    <row r="107" spans="1:9" ht="22.5" customHeight="1">
      <c r="A107" s="10" t="s">
        <v>168</v>
      </c>
      <c r="B107" s="7" t="s">
        <v>85</v>
      </c>
      <c r="C107" s="7" t="s">
        <v>114</v>
      </c>
      <c r="D107" s="7" t="s">
        <v>107</v>
      </c>
      <c r="E107" s="7" t="s">
        <v>301</v>
      </c>
      <c r="F107" s="7"/>
      <c r="G107" s="32">
        <f>G108</f>
        <v>697</v>
      </c>
      <c r="H107" s="32">
        <f>H108</f>
        <v>0</v>
      </c>
      <c r="I107" s="32">
        <f>I108</f>
        <v>0</v>
      </c>
    </row>
    <row r="108" spans="1:9" ht="33.75" customHeight="1">
      <c r="A108" s="10" t="s">
        <v>133</v>
      </c>
      <c r="B108" s="7" t="s">
        <v>85</v>
      </c>
      <c r="C108" s="7" t="s">
        <v>114</v>
      </c>
      <c r="D108" s="7" t="s">
        <v>107</v>
      </c>
      <c r="E108" s="7" t="s">
        <v>301</v>
      </c>
      <c r="F108" s="7" t="s">
        <v>134</v>
      </c>
      <c r="G108" s="32">
        <v>697</v>
      </c>
      <c r="H108" s="32">
        <v>0</v>
      </c>
      <c r="I108" s="32">
        <v>0</v>
      </c>
    </row>
    <row r="109" spans="1:9" ht="47.25" customHeight="1">
      <c r="A109" s="10" t="s">
        <v>169</v>
      </c>
      <c r="B109" s="7" t="s">
        <v>85</v>
      </c>
      <c r="C109" s="7" t="s">
        <v>114</v>
      </c>
      <c r="D109" s="7" t="s">
        <v>107</v>
      </c>
      <c r="E109" s="7" t="s">
        <v>302</v>
      </c>
      <c r="F109" s="7"/>
      <c r="G109" s="32">
        <f aca="true" t="shared" si="5" ref="G109:I110">G110</f>
        <v>87.8</v>
      </c>
      <c r="H109" s="32">
        <f t="shared" si="5"/>
        <v>0</v>
      </c>
      <c r="I109" s="32">
        <f t="shared" si="5"/>
        <v>0</v>
      </c>
    </row>
    <row r="110" spans="1:9" ht="47.25" customHeight="1">
      <c r="A110" s="10" t="s">
        <v>170</v>
      </c>
      <c r="B110" s="7" t="s">
        <v>85</v>
      </c>
      <c r="C110" s="7" t="s">
        <v>114</v>
      </c>
      <c r="D110" s="7" t="s">
        <v>107</v>
      </c>
      <c r="E110" s="7" t="s">
        <v>303</v>
      </c>
      <c r="F110" s="7"/>
      <c r="G110" s="32">
        <f t="shared" si="5"/>
        <v>87.8</v>
      </c>
      <c r="H110" s="32">
        <f t="shared" si="5"/>
        <v>0</v>
      </c>
      <c r="I110" s="32">
        <f t="shared" si="5"/>
        <v>0</v>
      </c>
    </row>
    <row r="111" spans="1:9" ht="37.5" customHeight="1">
      <c r="A111" s="10" t="s">
        <v>133</v>
      </c>
      <c r="B111" s="7" t="s">
        <v>85</v>
      </c>
      <c r="C111" s="7" t="s">
        <v>114</v>
      </c>
      <c r="D111" s="7" t="s">
        <v>107</v>
      </c>
      <c r="E111" s="7" t="s">
        <v>303</v>
      </c>
      <c r="F111" s="7" t="s">
        <v>134</v>
      </c>
      <c r="G111" s="32">
        <v>87.8</v>
      </c>
      <c r="H111" s="32">
        <v>0</v>
      </c>
      <c r="I111" s="32">
        <v>0</v>
      </c>
    </row>
    <row r="112" spans="1:9" ht="15">
      <c r="A112" s="31" t="s">
        <v>194</v>
      </c>
      <c r="B112" s="7" t="s">
        <v>85</v>
      </c>
      <c r="C112" s="7" t="s">
        <v>117</v>
      </c>
      <c r="D112" s="7" t="s">
        <v>96</v>
      </c>
      <c r="E112" s="7"/>
      <c r="F112" s="7"/>
      <c r="G112" s="32">
        <f>+G113</f>
        <v>76.1</v>
      </c>
      <c r="H112" s="32">
        <f>+H113</f>
        <v>0</v>
      </c>
      <c r="I112" s="32">
        <f>+I113</f>
        <v>0</v>
      </c>
    </row>
    <row r="113" spans="1:9" ht="15">
      <c r="A113" s="10" t="s">
        <v>172</v>
      </c>
      <c r="B113" s="7" t="s">
        <v>85</v>
      </c>
      <c r="C113" s="7" t="s">
        <v>117</v>
      </c>
      <c r="D113" s="7" t="s">
        <v>95</v>
      </c>
      <c r="E113" s="7"/>
      <c r="F113" s="7"/>
      <c r="G113" s="32">
        <f>G115</f>
        <v>76.1</v>
      </c>
      <c r="H113" s="32">
        <f>H115</f>
        <v>0</v>
      </c>
      <c r="I113" s="32">
        <f>I115</f>
        <v>0</v>
      </c>
    </row>
    <row r="114" spans="1:9" ht="45">
      <c r="A114" s="33" t="s">
        <v>245</v>
      </c>
      <c r="B114" s="7" t="s">
        <v>85</v>
      </c>
      <c r="C114" s="7" t="s">
        <v>117</v>
      </c>
      <c r="D114" s="7" t="s">
        <v>95</v>
      </c>
      <c r="E114" s="7" t="s">
        <v>129</v>
      </c>
      <c r="F114" s="7"/>
      <c r="G114" s="32"/>
      <c r="H114" s="32"/>
      <c r="I114" s="32"/>
    </row>
    <row r="115" spans="1:9" ht="30">
      <c r="A115" s="34" t="s">
        <v>173</v>
      </c>
      <c r="B115" s="7" t="s">
        <v>85</v>
      </c>
      <c r="C115" s="7" t="s">
        <v>117</v>
      </c>
      <c r="D115" s="7" t="s">
        <v>95</v>
      </c>
      <c r="E115" s="28" t="s">
        <v>174</v>
      </c>
      <c r="F115" s="28"/>
      <c r="G115" s="32">
        <f>G116</f>
        <v>76.1</v>
      </c>
      <c r="H115" s="32">
        <f>H116</f>
        <v>0</v>
      </c>
      <c r="I115" s="32">
        <f>I116</f>
        <v>0</v>
      </c>
    </row>
    <row r="116" spans="1:9" ht="15">
      <c r="A116" s="34" t="s">
        <v>79</v>
      </c>
      <c r="B116" s="7" t="s">
        <v>85</v>
      </c>
      <c r="C116" s="7" t="s">
        <v>117</v>
      </c>
      <c r="D116" s="7" t="s">
        <v>95</v>
      </c>
      <c r="E116" s="28" t="s">
        <v>174</v>
      </c>
      <c r="F116" s="7" t="s">
        <v>149</v>
      </c>
      <c r="G116" s="32">
        <v>76.1</v>
      </c>
      <c r="H116" s="32">
        <v>0</v>
      </c>
      <c r="I116" s="32">
        <v>0</v>
      </c>
    </row>
    <row r="117" spans="1:9" ht="15">
      <c r="A117" s="10" t="s">
        <v>195</v>
      </c>
      <c r="B117" s="7" t="s">
        <v>85</v>
      </c>
      <c r="C117" s="7" t="s">
        <v>120</v>
      </c>
      <c r="D117" s="7" t="s">
        <v>96</v>
      </c>
      <c r="E117" s="7"/>
      <c r="F117" s="7"/>
      <c r="G117" s="32">
        <f>G118+G122</f>
        <v>620.1</v>
      </c>
      <c r="H117" s="32">
        <f>H118+H122</f>
        <v>625.1</v>
      </c>
      <c r="I117" s="32">
        <f>I118+I122</f>
        <v>630.1</v>
      </c>
    </row>
    <row r="118" spans="1:9" ht="15">
      <c r="A118" s="10" t="s">
        <v>121</v>
      </c>
      <c r="B118" s="7" t="s">
        <v>85</v>
      </c>
      <c r="C118" s="7" t="s">
        <v>120</v>
      </c>
      <c r="D118" s="7" t="s">
        <v>95</v>
      </c>
      <c r="E118" s="7"/>
      <c r="F118" s="7"/>
      <c r="G118" s="32">
        <f aca="true" t="shared" si="6" ref="G118:I120">G119</f>
        <v>505.1</v>
      </c>
      <c r="H118" s="32">
        <f t="shared" si="6"/>
        <v>505.1</v>
      </c>
      <c r="I118" s="32">
        <f t="shared" si="6"/>
        <v>505.1</v>
      </c>
    </row>
    <row r="119" spans="1:9" ht="45">
      <c r="A119" s="33" t="s">
        <v>245</v>
      </c>
      <c r="B119" s="7" t="s">
        <v>85</v>
      </c>
      <c r="C119" s="7" t="s">
        <v>120</v>
      </c>
      <c r="D119" s="7" t="s">
        <v>95</v>
      </c>
      <c r="E119" s="7" t="s">
        <v>129</v>
      </c>
      <c r="F119" s="7"/>
      <c r="G119" s="32">
        <f t="shared" si="6"/>
        <v>505.1</v>
      </c>
      <c r="H119" s="32">
        <f t="shared" si="6"/>
        <v>505.1</v>
      </c>
      <c r="I119" s="32">
        <f t="shared" si="6"/>
        <v>505.1</v>
      </c>
    </row>
    <row r="120" spans="1:9" ht="15">
      <c r="A120" s="31" t="s">
        <v>253</v>
      </c>
      <c r="B120" s="7" t="s">
        <v>85</v>
      </c>
      <c r="C120" s="7" t="s">
        <v>120</v>
      </c>
      <c r="D120" s="7" t="s">
        <v>95</v>
      </c>
      <c r="E120" s="7" t="s">
        <v>175</v>
      </c>
      <c r="F120" s="7"/>
      <c r="G120" s="32">
        <f t="shared" si="6"/>
        <v>505.1</v>
      </c>
      <c r="H120" s="32">
        <f t="shared" si="6"/>
        <v>505.1</v>
      </c>
      <c r="I120" s="32">
        <f t="shared" si="6"/>
        <v>505.1</v>
      </c>
    </row>
    <row r="121" spans="1:9" ht="31.5" customHeight="1">
      <c r="A121" s="10" t="s">
        <v>176</v>
      </c>
      <c r="B121" s="7" t="s">
        <v>85</v>
      </c>
      <c r="C121" s="7" t="s">
        <v>120</v>
      </c>
      <c r="D121" s="7" t="s">
        <v>95</v>
      </c>
      <c r="E121" s="7" t="s">
        <v>175</v>
      </c>
      <c r="F121" s="7" t="s">
        <v>177</v>
      </c>
      <c r="G121" s="32">
        <v>505.1</v>
      </c>
      <c r="H121" s="32">
        <v>505.1</v>
      </c>
      <c r="I121" s="32">
        <v>505.1</v>
      </c>
    </row>
    <row r="122" spans="1:9" ht="17.25" customHeight="1">
      <c r="A122" s="10" t="s">
        <v>122</v>
      </c>
      <c r="B122" s="7" t="s">
        <v>85</v>
      </c>
      <c r="C122" s="7" t="s">
        <v>120</v>
      </c>
      <c r="D122" s="7" t="s">
        <v>107</v>
      </c>
      <c r="E122" s="7"/>
      <c r="F122" s="7"/>
      <c r="G122" s="32">
        <f>G124</f>
        <v>115</v>
      </c>
      <c r="H122" s="32">
        <f>H124</f>
        <v>120</v>
      </c>
      <c r="I122" s="32">
        <f>I124</f>
        <v>125</v>
      </c>
    </row>
    <row r="123" spans="1:9" ht="47.25" customHeight="1">
      <c r="A123" s="33" t="s">
        <v>245</v>
      </c>
      <c r="B123" s="7" t="s">
        <v>85</v>
      </c>
      <c r="C123" s="7" t="s">
        <v>120</v>
      </c>
      <c r="D123" s="7" t="s">
        <v>107</v>
      </c>
      <c r="E123" s="7" t="s">
        <v>129</v>
      </c>
      <c r="F123" s="7"/>
      <c r="G123" s="32">
        <f aca="true" t="shared" si="7" ref="G123:I124">G124</f>
        <v>115</v>
      </c>
      <c r="H123" s="32">
        <f t="shared" si="7"/>
        <v>120</v>
      </c>
      <c r="I123" s="32">
        <f t="shared" si="7"/>
        <v>125</v>
      </c>
    </row>
    <row r="124" spans="1:9" ht="18.75" customHeight="1">
      <c r="A124" s="15" t="s">
        <v>178</v>
      </c>
      <c r="B124" s="7" t="s">
        <v>85</v>
      </c>
      <c r="C124" s="7" t="s">
        <v>120</v>
      </c>
      <c r="D124" s="7" t="s">
        <v>107</v>
      </c>
      <c r="E124" s="28" t="s">
        <v>179</v>
      </c>
      <c r="F124" s="7"/>
      <c r="G124" s="32">
        <f t="shared" si="7"/>
        <v>115</v>
      </c>
      <c r="H124" s="32">
        <f t="shared" si="7"/>
        <v>120</v>
      </c>
      <c r="I124" s="32">
        <f t="shared" si="7"/>
        <v>125</v>
      </c>
    </row>
    <row r="125" spans="1:9" ht="31.5" customHeight="1">
      <c r="A125" s="10" t="s">
        <v>176</v>
      </c>
      <c r="B125" s="7" t="s">
        <v>85</v>
      </c>
      <c r="C125" s="7" t="s">
        <v>120</v>
      </c>
      <c r="D125" s="7" t="s">
        <v>107</v>
      </c>
      <c r="E125" s="28" t="s">
        <v>179</v>
      </c>
      <c r="F125" s="7" t="s">
        <v>177</v>
      </c>
      <c r="G125" s="32">
        <v>115</v>
      </c>
      <c r="H125" s="32">
        <v>120</v>
      </c>
      <c r="I125" s="32">
        <v>125</v>
      </c>
    </row>
    <row r="126" spans="1:9" ht="15">
      <c r="A126" s="34" t="s">
        <v>196</v>
      </c>
      <c r="B126" s="7" t="s">
        <v>85</v>
      </c>
      <c r="C126" s="7" t="s">
        <v>124</v>
      </c>
      <c r="D126" s="7" t="s">
        <v>96</v>
      </c>
      <c r="E126" s="7"/>
      <c r="F126" s="7"/>
      <c r="G126" s="32">
        <f aca="true" t="shared" si="8" ref="G126:I129">G127</f>
        <v>1715</v>
      </c>
      <c r="H126" s="32">
        <f t="shared" si="8"/>
        <v>760</v>
      </c>
      <c r="I126" s="32">
        <f>I127</f>
        <v>780</v>
      </c>
    </row>
    <row r="127" spans="1:9" ht="15">
      <c r="A127" s="15" t="s">
        <v>125</v>
      </c>
      <c r="B127" s="7" t="s">
        <v>85</v>
      </c>
      <c r="C127" s="7" t="s">
        <v>124</v>
      </c>
      <c r="D127" s="7" t="s">
        <v>95</v>
      </c>
      <c r="E127" s="7"/>
      <c r="F127" s="7"/>
      <c r="G127" s="32">
        <f t="shared" si="8"/>
        <v>1715</v>
      </c>
      <c r="H127" s="32">
        <f>H128</f>
        <v>760</v>
      </c>
      <c r="I127" s="32">
        <f>I128</f>
        <v>780</v>
      </c>
    </row>
    <row r="128" spans="1:9" ht="45">
      <c r="A128" s="15" t="s">
        <v>267</v>
      </c>
      <c r="B128" s="7" t="s">
        <v>85</v>
      </c>
      <c r="C128" s="7" t="s">
        <v>124</v>
      </c>
      <c r="D128" s="7" t="s">
        <v>95</v>
      </c>
      <c r="E128" s="7" t="s">
        <v>254</v>
      </c>
      <c r="F128" s="7"/>
      <c r="G128" s="32">
        <f t="shared" si="8"/>
        <v>1715</v>
      </c>
      <c r="H128" s="32">
        <f t="shared" si="8"/>
        <v>760</v>
      </c>
      <c r="I128" s="32">
        <f t="shared" si="8"/>
        <v>780</v>
      </c>
    </row>
    <row r="129" spans="1:9" ht="46.5" customHeight="1">
      <c r="A129" s="15" t="s">
        <v>181</v>
      </c>
      <c r="B129" s="7" t="s">
        <v>85</v>
      </c>
      <c r="C129" s="7" t="s">
        <v>124</v>
      </c>
      <c r="D129" s="7" t="s">
        <v>95</v>
      </c>
      <c r="E129" s="7" t="s">
        <v>255</v>
      </c>
      <c r="F129" s="7"/>
      <c r="G129" s="32">
        <f>G130+G132</f>
        <v>1715</v>
      </c>
      <c r="H129" s="32">
        <f t="shared" si="8"/>
        <v>760</v>
      </c>
      <c r="I129" s="32">
        <f t="shared" si="8"/>
        <v>780</v>
      </c>
    </row>
    <row r="130" spans="1:9" ht="34.5" customHeight="1">
      <c r="A130" s="15" t="s">
        <v>197</v>
      </c>
      <c r="B130" s="7" t="s">
        <v>85</v>
      </c>
      <c r="C130" s="7" t="s">
        <v>124</v>
      </c>
      <c r="D130" s="7" t="s">
        <v>95</v>
      </c>
      <c r="E130" s="7" t="s">
        <v>256</v>
      </c>
      <c r="F130" s="7"/>
      <c r="G130" s="32">
        <f>G131</f>
        <v>750</v>
      </c>
      <c r="H130" s="32">
        <f>H131</f>
        <v>760</v>
      </c>
      <c r="I130" s="32">
        <f>I131</f>
        <v>780</v>
      </c>
    </row>
    <row r="131" spans="1:9" ht="15.75" customHeight="1">
      <c r="A131" s="15" t="s">
        <v>79</v>
      </c>
      <c r="B131" s="7" t="s">
        <v>85</v>
      </c>
      <c r="C131" s="7" t="s">
        <v>124</v>
      </c>
      <c r="D131" s="7" t="s">
        <v>95</v>
      </c>
      <c r="E131" s="7" t="s">
        <v>256</v>
      </c>
      <c r="F131" s="7" t="s">
        <v>149</v>
      </c>
      <c r="G131" s="32">
        <v>750</v>
      </c>
      <c r="H131" s="32">
        <v>760</v>
      </c>
      <c r="I131" s="32">
        <v>780</v>
      </c>
    </row>
    <row r="132" spans="1:9" ht="15.75" customHeight="1">
      <c r="A132" s="15" t="s">
        <v>168</v>
      </c>
      <c r="B132" s="7" t="s">
        <v>85</v>
      </c>
      <c r="C132" s="7" t="s">
        <v>124</v>
      </c>
      <c r="D132" s="7" t="s">
        <v>95</v>
      </c>
      <c r="E132" s="7" t="s">
        <v>304</v>
      </c>
      <c r="F132" s="7"/>
      <c r="G132" s="32">
        <f>G133</f>
        <v>965</v>
      </c>
      <c r="H132" s="32">
        <v>0</v>
      </c>
      <c r="I132" s="32">
        <v>0</v>
      </c>
    </row>
    <row r="133" spans="1:9" ht="30.75" customHeight="1">
      <c r="A133" s="10" t="s">
        <v>133</v>
      </c>
      <c r="B133" s="7" t="s">
        <v>85</v>
      </c>
      <c r="C133" s="7" t="s">
        <v>124</v>
      </c>
      <c r="D133" s="7" t="s">
        <v>95</v>
      </c>
      <c r="E133" s="7" t="s">
        <v>304</v>
      </c>
      <c r="F133" s="7" t="s">
        <v>134</v>
      </c>
      <c r="G133" s="32">
        <v>965</v>
      </c>
      <c r="H133" s="32">
        <v>0</v>
      </c>
      <c r="I133" s="32">
        <v>0</v>
      </c>
    </row>
    <row r="134" spans="1:9" ht="15">
      <c r="A134" s="12" t="s">
        <v>198</v>
      </c>
      <c r="B134" s="36"/>
      <c r="C134" s="7"/>
      <c r="D134" s="7"/>
      <c r="E134" s="28"/>
      <c r="F134" s="28"/>
      <c r="G134" s="30">
        <f>G17</f>
        <v>14371.7</v>
      </c>
      <c r="H134" s="30">
        <f>H17</f>
        <v>9719.300000000001</v>
      </c>
      <c r="I134" s="30">
        <f>I17</f>
        <v>9486.9</v>
      </c>
    </row>
    <row r="135" spans="1:9" ht="14.25">
      <c r="A135" s="112" t="s">
        <v>216</v>
      </c>
      <c r="B135" s="110"/>
      <c r="C135" s="110"/>
      <c r="D135" s="110"/>
      <c r="E135" s="110"/>
      <c r="F135" s="110"/>
      <c r="G135" s="13"/>
      <c r="H135" s="13">
        <v>242.1</v>
      </c>
      <c r="I135" s="13">
        <v>484.1</v>
      </c>
    </row>
    <row r="136" spans="1:9" ht="14.25">
      <c r="A136" s="112" t="s">
        <v>210</v>
      </c>
      <c r="B136" s="110"/>
      <c r="C136" s="110"/>
      <c r="D136" s="110"/>
      <c r="E136" s="110"/>
      <c r="F136" s="110"/>
      <c r="G136" s="37">
        <f>G134+G135</f>
        <v>14371.7</v>
      </c>
      <c r="H136" s="37">
        <f>H134+H135</f>
        <v>9961.400000000001</v>
      </c>
      <c r="I136" s="37">
        <f>I134+I135</f>
        <v>9971</v>
      </c>
    </row>
  </sheetData>
  <sheetProtection/>
  <mergeCells count="18">
    <mergeCell ref="A10:I10"/>
    <mergeCell ref="A11:I11"/>
    <mergeCell ref="D3:I3"/>
    <mergeCell ref="D4:I4"/>
    <mergeCell ref="D5:I5"/>
    <mergeCell ref="D6:I6"/>
    <mergeCell ref="A8:I8"/>
    <mergeCell ref="A9:I9"/>
    <mergeCell ref="G14:I14"/>
    <mergeCell ref="F13:G13"/>
    <mergeCell ref="D1:I1"/>
    <mergeCell ref="D2:I2"/>
    <mergeCell ref="A14:A15"/>
    <mergeCell ref="B14:B15"/>
    <mergeCell ref="C14:C15"/>
    <mergeCell ref="D14:D15"/>
    <mergeCell ref="E14:E15"/>
    <mergeCell ref="F14:F15"/>
  </mergeCells>
  <printOptions/>
  <pageMargins left="0.7868055555555555" right="0.39305555555555555" top="0.39305555555555555" bottom="0.39305555555555555" header="0.39305555555555555" footer="0.39305555555555555"/>
  <pageSetup fitToHeight="5" fitToWidth="1" horizontalDpi="1200" verticalDpi="12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22">
      <selection activeCell="I34" sqref="I34"/>
    </sheetView>
  </sheetViews>
  <sheetFormatPr defaultColWidth="9.140625" defaultRowHeight="12.75"/>
  <cols>
    <col min="1" max="1" width="56.140625" style="0" customWidth="1"/>
    <col min="2" max="2" width="15.7109375" style="0" customWidth="1"/>
    <col min="3" max="4" width="10.28125" style="0" customWidth="1"/>
    <col min="5" max="5" width="11.57421875" style="0" customWidth="1"/>
    <col min="6" max="6" width="9.8515625" style="0" customWidth="1"/>
    <col min="7" max="7" width="12.57421875" style="0" customWidth="1"/>
    <col min="8" max="8" width="11.8515625" style="0" customWidth="1"/>
    <col min="9" max="9" width="13.00390625" style="0" customWidth="1"/>
    <col min="10" max="10" width="13.140625" style="0" customWidth="1"/>
  </cols>
  <sheetData>
    <row r="1" spans="1:9" ht="15">
      <c r="A1" s="1"/>
      <c r="B1" s="1"/>
      <c r="C1" s="165" t="s">
        <v>324</v>
      </c>
      <c r="D1" s="165"/>
      <c r="E1" s="165"/>
      <c r="F1" s="165"/>
      <c r="G1" s="165"/>
      <c r="H1" s="165"/>
      <c r="I1" s="165"/>
    </row>
    <row r="2" spans="1:9" ht="15">
      <c r="A2" s="1"/>
      <c r="B2" s="1"/>
      <c r="C2" s="165" t="s">
        <v>213</v>
      </c>
      <c r="D2" s="165"/>
      <c r="E2" s="165"/>
      <c r="F2" s="165"/>
      <c r="G2" s="165"/>
      <c r="H2" s="165"/>
      <c r="I2" s="165"/>
    </row>
    <row r="3" spans="1:9" ht="15">
      <c r="A3" s="1"/>
      <c r="B3" s="1"/>
      <c r="C3" s="165" t="s">
        <v>322</v>
      </c>
      <c r="D3" s="165"/>
      <c r="E3" s="165"/>
      <c r="F3" s="165"/>
      <c r="G3" s="165"/>
      <c r="H3" s="165"/>
      <c r="I3" s="165"/>
    </row>
    <row r="4" spans="1:9" ht="15">
      <c r="A4" s="1"/>
      <c r="B4" s="1"/>
      <c r="C4" s="165" t="s">
        <v>223</v>
      </c>
      <c r="D4" s="165"/>
      <c r="E4" s="165"/>
      <c r="F4" s="165"/>
      <c r="G4" s="165"/>
      <c r="H4" s="165"/>
      <c r="I4" s="165"/>
    </row>
    <row r="5" spans="1:9" ht="15">
      <c r="A5" s="1"/>
      <c r="B5" s="1"/>
      <c r="C5" s="165" t="s">
        <v>228</v>
      </c>
      <c r="D5" s="165"/>
      <c r="E5" s="165"/>
      <c r="F5" s="165"/>
      <c r="G5" s="165"/>
      <c r="H5" s="165"/>
      <c r="I5" s="165"/>
    </row>
    <row r="6" spans="1:7" ht="15">
      <c r="A6" s="1"/>
      <c r="B6" s="1"/>
      <c r="C6" s="1"/>
      <c r="D6" s="1"/>
      <c r="E6" s="1"/>
      <c r="F6" s="1"/>
      <c r="G6" s="1"/>
    </row>
    <row r="7" spans="1:9" ht="14.25">
      <c r="A7" s="166" t="s">
        <v>199</v>
      </c>
      <c r="B7" s="166"/>
      <c r="C7" s="166"/>
      <c r="D7" s="166"/>
      <c r="E7" s="166"/>
      <c r="F7" s="166"/>
      <c r="G7" s="166"/>
      <c r="H7" s="166"/>
      <c r="I7" s="166"/>
    </row>
    <row r="8" spans="1:9" ht="14.25">
      <c r="A8" s="166" t="s">
        <v>323</v>
      </c>
      <c r="B8" s="166"/>
      <c r="C8" s="166"/>
      <c r="D8" s="166"/>
      <c r="E8" s="166"/>
      <c r="F8" s="166"/>
      <c r="G8" s="166"/>
      <c r="H8" s="166"/>
      <c r="I8" s="166"/>
    </row>
    <row r="9" spans="1:9" ht="15">
      <c r="A9" s="167" t="s">
        <v>200</v>
      </c>
      <c r="B9" s="167"/>
      <c r="C9" s="167"/>
      <c r="D9" s="167"/>
      <c r="E9" s="167"/>
      <c r="F9" s="167"/>
      <c r="G9" s="167"/>
      <c r="H9" s="167"/>
      <c r="I9" s="167"/>
    </row>
    <row r="10" spans="1:9" ht="23.25" customHeight="1">
      <c r="A10" s="169" t="s">
        <v>201</v>
      </c>
      <c r="B10" s="169" t="s">
        <v>202</v>
      </c>
      <c r="C10" s="169" t="s">
        <v>185</v>
      </c>
      <c r="D10" s="169" t="s">
        <v>92</v>
      </c>
      <c r="E10" s="169" t="s">
        <v>93</v>
      </c>
      <c r="F10" s="169" t="s">
        <v>127</v>
      </c>
      <c r="G10" s="168" t="s">
        <v>4</v>
      </c>
      <c r="H10" s="168"/>
      <c r="I10" s="168"/>
    </row>
    <row r="11" spans="1:9" ht="15">
      <c r="A11" s="170"/>
      <c r="B11" s="170"/>
      <c r="C11" s="170"/>
      <c r="D11" s="170"/>
      <c r="E11" s="170"/>
      <c r="F11" s="170"/>
      <c r="G11" s="2" t="s">
        <v>209</v>
      </c>
      <c r="H11" s="16" t="s">
        <v>211</v>
      </c>
      <c r="I11" s="16" t="s">
        <v>313</v>
      </c>
    </row>
    <row r="12" spans="1:11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115">
        <v>8</v>
      </c>
      <c r="I12" s="115">
        <v>9</v>
      </c>
      <c r="J12" s="116"/>
      <c r="K12" s="108"/>
    </row>
    <row r="13" spans="1:9" ht="42.75">
      <c r="A13" s="118" t="s">
        <v>306</v>
      </c>
      <c r="B13" s="4" t="s">
        <v>294</v>
      </c>
      <c r="C13" s="2"/>
      <c r="D13" s="2"/>
      <c r="E13" s="2"/>
      <c r="F13" s="2"/>
      <c r="G13" s="94">
        <f>G14+G17+G20+G25</f>
        <v>3155.1000000000004</v>
      </c>
      <c r="H13" s="94">
        <f>H14+H17+H20+H25</f>
        <v>2652.2000000000003</v>
      </c>
      <c r="I13" s="94">
        <f>I14+I17+I20+I25</f>
        <v>2605.2</v>
      </c>
    </row>
    <row r="14" spans="1:9" ht="43.5" customHeight="1">
      <c r="A14" s="3" t="s">
        <v>203</v>
      </c>
      <c r="B14" s="7" t="s">
        <v>295</v>
      </c>
      <c r="C14" s="2"/>
      <c r="D14" s="2"/>
      <c r="E14" s="2"/>
      <c r="F14" s="2"/>
      <c r="G14" s="95">
        <f aca="true" t="shared" si="0" ref="G14:I15">G15</f>
        <v>1950.3</v>
      </c>
      <c r="H14" s="95">
        <f t="shared" si="0"/>
        <v>1950.3</v>
      </c>
      <c r="I14" s="95">
        <f t="shared" si="0"/>
        <v>1950.3</v>
      </c>
    </row>
    <row r="15" spans="1:9" ht="15">
      <c r="A15" s="9" t="s">
        <v>163</v>
      </c>
      <c r="B15" s="7" t="s">
        <v>296</v>
      </c>
      <c r="C15" s="2"/>
      <c r="D15" s="2"/>
      <c r="E15" s="2"/>
      <c r="F15" s="2"/>
      <c r="G15" s="95">
        <f t="shared" si="0"/>
        <v>1950.3</v>
      </c>
      <c r="H15" s="95">
        <f t="shared" si="0"/>
        <v>1950.3</v>
      </c>
      <c r="I15" s="95">
        <f t="shared" si="0"/>
        <v>1950.3</v>
      </c>
    </row>
    <row r="16" spans="1:9" ht="30">
      <c r="A16" s="10" t="s">
        <v>133</v>
      </c>
      <c r="B16" s="7" t="s">
        <v>296</v>
      </c>
      <c r="C16" s="96" t="s">
        <v>85</v>
      </c>
      <c r="D16" s="96" t="s">
        <v>114</v>
      </c>
      <c r="E16" s="96" t="s">
        <v>107</v>
      </c>
      <c r="F16" s="2">
        <v>240</v>
      </c>
      <c r="G16" s="95">
        <f>'5. Ведомственная'!G100</f>
        <v>1950.3</v>
      </c>
      <c r="H16" s="95">
        <f>'5. Ведомственная'!H100</f>
        <v>1950.3</v>
      </c>
      <c r="I16" s="95">
        <f>'5. Ведомственная'!I100</f>
        <v>1950.3</v>
      </c>
    </row>
    <row r="17" spans="1:9" ht="30">
      <c r="A17" s="10" t="s">
        <v>164</v>
      </c>
      <c r="B17" s="7" t="s">
        <v>297</v>
      </c>
      <c r="C17" s="96"/>
      <c r="D17" s="96"/>
      <c r="E17" s="96"/>
      <c r="F17" s="2"/>
      <c r="G17" s="95">
        <f aca="true" t="shared" si="1" ref="G17:I18">G18</f>
        <v>120</v>
      </c>
      <c r="H17" s="95">
        <f t="shared" si="1"/>
        <v>100</v>
      </c>
      <c r="I17" s="95">
        <f t="shared" si="1"/>
        <v>80</v>
      </c>
    </row>
    <row r="18" spans="1:9" ht="30" customHeight="1">
      <c r="A18" s="10" t="s">
        <v>165</v>
      </c>
      <c r="B18" s="7" t="s">
        <v>298</v>
      </c>
      <c r="C18" s="96"/>
      <c r="D18" s="96"/>
      <c r="E18" s="96"/>
      <c r="F18" s="2"/>
      <c r="G18" s="95">
        <f t="shared" si="1"/>
        <v>120</v>
      </c>
      <c r="H18" s="95">
        <f t="shared" si="1"/>
        <v>100</v>
      </c>
      <c r="I18" s="95">
        <f t="shared" si="1"/>
        <v>80</v>
      </c>
    </row>
    <row r="19" spans="1:9" ht="30">
      <c r="A19" s="10" t="s">
        <v>133</v>
      </c>
      <c r="B19" s="7" t="s">
        <v>298</v>
      </c>
      <c r="C19" s="96" t="s">
        <v>85</v>
      </c>
      <c r="D19" s="96" t="s">
        <v>114</v>
      </c>
      <c r="E19" s="96" t="s">
        <v>107</v>
      </c>
      <c r="F19" s="2">
        <v>240</v>
      </c>
      <c r="G19" s="95">
        <f>'5. Ведомственная'!G103</f>
        <v>120</v>
      </c>
      <c r="H19" s="95">
        <f>'5. Ведомственная'!H103</f>
        <v>100</v>
      </c>
      <c r="I19" s="95">
        <f>'5. Ведомственная'!I103</f>
        <v>80</v>
      </c>
    </row>
    <row r="20" spans="1:9" ht="30">
      <c r="A20" s="10" t="s">
        <v>166</v>
      </c>
      <c r="B20" s="7" t="s">
        <v>299</v>
      </c>
      <c r="C20" s="96"/>
      <c r="D20" s="96"/>
      <c r="E20" s="96"/>
      <c r="F20" s="2"/>
      <c r="G20" s="95">
        <f>G21+G23</f>
        <v>997</v>
      </c>
      <c r="H20" s="95">
        <f>H21+H23</f>
        <v>601.9</v>
      </c>
      <c r="I20" s="95">
        <f>I21+I23</f>
        <v>574.9</v>
      </c>
    </row>
    <row r="21" spans="1:9" ht="30">
      <c r="A21" s="10" t="s">
        <v>167</v>
      </c>
      <c r="B21" s="7" t="s">
        <v>300</v>
      </c>
      <c r="C21" s="96"/>
      <c r="D21" s="96"/>
      <c r="E21" s="96"/>
      <c r="F21" s="2"/>
      <c r="G21" s="95">
        <f>G22</f>
        <v>300</v>
      </c>
      <c r="H21" s="95">
        <f>H22</f>
        <v>601.9</v>
      </c>
      <c r="I21" s="95">
        <f>I22</f>
        <v>574.9</v>
      </c>
    </row>
    <row r="22" spans="1:9" ht="30">
      <c r="A22" s="10" t="s">
        <v>133</v>
      </c>
      <c r="B22" s="7" t="s">
        <v>300</v>
      </c>
      <c r="C22" s="96" t="s">
        <v>85</v>
      </c>
      <c r="D22" s="96" t="s">
        <v>114</v>
      </c>
      <c r="E22" s="96" t="s">
        <v>107</v>
      </c>
      <c r="F22" s="2">
        <v>240</v>
      </c>
      <c r="G22" s="95">
        <f>'5. Ведомственная'!G106</f>
        <v>300</v>
      </c>
      <c r="H22" s="95">
        <f>'5. Ведомственная'!H106</f>
        <v>601.9</v>
      </c>
      <c r="I22" s="95">
        <f>'5. Ведомственная'!I106</f>
        <v>574.9</v>
      </c>
    </row>
    <row r="23" spans="1:9" ht="15">
      <c r="A23" s="10" t="s">
        <v>168</v>
      </c>
      <c r="B23" s="7" t="s">
        <v>301</v>
      </c>
      <c r="C23" s="96"/>
      <c r="D23" s="96"/>
      <c r="E23" s="96"/>
      <c r="F23" s="2"/>
      <c r="G23" s="95">
        <f>G24</f>
        <v>697</v>
      </c>
      <c r="H23" s="95">
        <f>H24</f>
        <v>0</v>
      </c>
      <c r="I23" s="95">
        <f>I24</f>
        <v>0</v>
      </c>
    </row>
    <row r="24" spans="1:9" ht="30">
      <c r="A24" s="10" t="s">
        <v>133</v>
      </c>
      <c r="B24" s="7" t="s">
        <v>301</v>
      </c>
      <c r="C24" s="96" t="s">
        <v>85</v>
      </c>
      <c r="D24" s="96" t="s">
        <v>114</v>
      </c>
      <c r="E24" s="96" t="s">
        <v>107</v>
      </c>
      <c r="F24" s="2">
        <v>240</v>
      </c>
      <c r="G24" s="95">
        <f>'5. Ведомственная'!G108</f>
        <v>697</v>
      </c>
      <c r="H24" s="95">
        <f>'5. Ведомственная'!H108</f>
        <v>0</v>
      </c>
      <c r="I24" s="95">
        <f>'5. Ведомственная'!I108</f>
        <v>0</v>
      </c>
    </row>
    <row r="25" spans="1:9" ht="30">
      <c r="A25" s="10" t="s">
        <v>169</v>
      </c>
      <c r="B25" s="7" t="s">
        <v>302</v>
      </c>
      <c r="C25" s="96"/>
      <c r="D25" s="96"/>
      <c r="E25" s="96"/>
      <c r="F25" s="2"/>
      <c r="G25" s="95">
        <f aca="true" t="shared" si="2" ref="G25:I26">G26</f>
        <v>87.8</v>
      </c>
      <c r="H25" s="95">
        <f t="shared" si="2"/>
        <v>0</v>
      </c>
      <c r="I25" s="95">
        <f t="shared" si="2"/>
        <v>0</v>
      </c>
    </row>
    <row r="26" spans="1:9" ht="45">
      <c r="A26" s="10" t="s">
        <v>170</v>
      </c>
      <c r="B26" s="7" t="s">
        <v>303</v>
      </c>
      <c r="C26" s="96"/>
      <c r="D26" s="96"/>
      <c r="E26" s="96"/>
      <c r="F26" s="2"/>
      <c r="G26" s="95">
        <f t="shared" si="2"/>
        <v>87.8</v>
      </c>
      <c r="H26" s="95">
        <f t="shared" si="2"/>
        <v>0</v>
      </c>
      <c r="I26" s="95">
        <f t="shared" si="2"/>
        <v>0</v>
      </c>
    </row>
    <row r="27" spans="1:9" ht="30">
      <c r="A27" s="10" t="s">
        <v>133</v>
      </c>
      <c r="B27" s="7" t="s">
        <v>303</v>
      </c>
      <c r="C27" s="96" t="s">
        <v>85</v>
      </c>
      <c r="D27" s="96" t="s">
        <v>114</v>
      </c>
      <c r="E27" s="96" t="s">
        <v>107</v>
      </c>
      <c r="F27" s="2">
        <v>240</v>
      </c>
      <c r="G27" s="95">
        <f>'5. Ведомственная'!G111</f>
        <v>87.8</v>
      </c>
      <c r="H27" s="95">
        <f>'5. Ведомственная'!H111</f>
        <v>0</v>
      </c>
      <c r="I27" s="95">
        <f>'5. Ведомственная'!I111</f>
        <v>0</v>
      </c>
    </row>
    <row r="28" spans="1:9" ht="42.75">
      <c r="A28" s="12" t="s">
        <v>267</v>
      </c>
      <c r="B28" s="4" t="s">
        <v>254</v>
      </c>
      <c r="C28" s="13"/>
      <c r="D28" s="13"/>
      <c r="E28" s="13"/>
      <c r="F28" s="13"/>
      <c r="G28" s="14">
        <f aca="true" t="shared" si="3" ref="G28:I30">G29</f>
        <v>1715</v>
      </c>
      <c r="H28" s="14">
        <f t="shared" si="3"/>
        <v>760</v>
      </c>
      <c r="I28" s="14">
        <f t="shared" si="3"/>
        <v>780</v>
      </c>
    </row>
    <row r="29" spans="1:9" ht="44.25" customHeight="1">
      <c r="A29" s="15" t="s">
        <v>181</v>
      </c>
      <c r="B29" s="7" t="s">
        <v>255</v>
      </c>
      <c r="C29" s="16"/>
      <c r="D29" s="16"/>
      <c r="E29" s="16"/>
      <c r="F29" s="16"/>
      <c r="G29" s="11">
        <f>G30+G32</f>
        <v>1715</v>
      </c>
      <c r="H29" s="11">
        <f t="shared" si="3"/>
        <v>760</v>
      </c>
      <c r="I29" s="11">
        <f t="shared" si="3"/>
        <v>780</v>
      </c>
    </row>
    <row r="30" spans="1:9" ht="16.5" customHeight="1">
      <c r="A30" s="15" t="s">
        <v>204</v>
      </c>
      <c r="B30" s="7" t="s">
        <v>256</v>
      </c>
      <c r="C30" s="16"/>
      <c r="D30" s="16"/>
      <c r="E30" s="16"/>
      <c r="F30" s="16"/>
      <c r="G30" s="11">
        <f t="shared" si="3"/>
        <v>750</v>
      </c>
      <c r="H30" s="11">
        <f t="shared" si="3"/>
        <v>760</v>
      </c>
      <c r="I30" s="11">
        <f t="shared" si="3"/>
        <v>780</v>
      </c>
    </row>
    <row r="31" spans="1:9" ht="15">
      <c r="A31" s="15" t="s">
        <v>79</v>
      </c>
      <c r="B31" s="7" t="s">
        <v>256</v>
      </c>
      <c r="C31" s="17" t="s">
        <v>85</v>
      </c>
      <c r="D31" s="17" t="s">
        <v>124</v>
      </c>
      <c r="E31" s="17" t="s">
        <v>95</v>
      </c>
      <c r="F31" s="17" t="s">
        <v>149</v>
      </c>
      <c r="G31" s="11">
        <f>'5. Ведомственная'!G131</f>
        <v>750</v>
      </c>
      <c r="H31" s="11">
        <f>'5. Ведомственная'!H131</f>
        <v>760</v>
      </c>
      <c r="I31" s="11">
        <f>'5. Ведомственная'!I131</f>
        <v>780</v>
      </c>
    </row>
    <row r="32" spans="1:9" ht="15">
      <c r="A32" s="15" t="s">
        <v>168</v>
      </c>
      <c r="B32" s="7" t="s">
        <v>304</v>
      </c>
      <c r="C32" s="17"/>
      <c r="D32" s="17"/>
      <c r="E32" s="17"/>
      <c r="F32" s="17"/>
      <c r="G32" s="11">
        <f>G33</f>
        <v>965</v>
      </c>
      <c r="H32" s="11">
        <f>H33</f>
        <v>0</v>
      </c>
      <c r="I32" s="11">
        <f>I33</f>
        <v>0</v>
      </c>
    </row>
    <row r="33" spans="1:9" ht="30">
      <c r="A33" s="10" t="s">
        <v>133</v>
      </c>
      <c r="B33" s="7" t="s">
        <v>304</v>
      </c>
      <c r="C33" s="17" t="s">
        <v>85</v>
      </c>
      <c r="D33" s="17" t="s">
        <v>124</v>
      </c>
      <c r="E33" s="17" t="s">
        <v>95</v>
      </c>
      <c r="F33" s="17" t="s">
        <v>134</v>
      </c>
      <c r="G33" s="11">
        <f>'5. Ведомственная'!G133</f>
        <v>965</v>
      </c>
      <c r="H33" s="11">
        <f>'5. Ведомственная'!H133</f>
        <v>0</v>
      </c>
      <c r="I33" s="11">
        <f>'5. Ведомственная'!I133</f>
        <v>0</v>
      </c>
    </row>
    <row r="34" spans="1:9" ht="42.75">
      <c r="A34" s="44" t="s">
        <v>229</v>
      </c>
      <c r="B34" s="4" t="s">
        <v>217</v>
      </c>
      <c r="C34" s="117"/>
      <c r="D34" s="117"/>
      <c r="E34" s="117"/>
      <c r="F34" s="117"/>
      <c r="G34" s="14">
        <f>G35+G38+G63</f>
        <v>6620.099999999999</v>
      </c>
      <c r="H34" s="14">
        <f>H35+H38</f>
        <v>5377</v>
      </c>
      <c r="I34" s="14">
        <f>I35+I38</f>
        <v>5186.6</v>
      </c>
    </row>
    <row r="35" spans="1:9" ht="30">
      <c r="A35" s="15" t="s">
        <v>230</v>
      </c>
      <c r="B35" s="7" t="s">
        <v>218</v>
      </c>
      <c r="C35" s="17"/>
      <c r="D35" s="17"/>
      <c r="E35" s="17"/>
      <c r="F35" s="17"/>
      <c r="G35" s="11">
        <f aca="true" t="shared" si="4" ref="G35:I36">G36</f>
        <v>990</v>
      </c>
      <c r="H35" s="11">
        <f t="shared" si="4"/>
        <v>990</v>
      </c>
      <c r="I35" s="11">
        <f t="shared" si="4"/>
        <v>990</v>
      </c>
    </row>
    <row r="36" spans="1:9" ht="30">
      <c r="A36" s="15" t="s">
        <v>247</v>
      </c>
      <c r="B36" s="7" t="s">
        <v>231</v>
      </c>
      <c r="C36" s="17"/>
      <c r="D36" s="17"/>
      <c r="E36" s="17"/>
      <c r="F36" s="17"/>
      <c r="G36" s="11">
        <f t="shared" si="4"/>
        <v>990</v>
      </c>
      <c r="H36" s="11">
        <f t="shared" si="4"/>
        <v>990</v>
      </c>
      <c r="I36" s="11">
        <f t="shared" si="4"/>
        <v>990</v>
      </c>
    </row>
    <row r="37" spans="1:9" ht="30">
      <c r="A37" s="10" t="s">
        <v>130</v>
      </c>
      <c r="B37" s="7" t="s">
        <v>231</v>
      </c>
      <c r="C37" s="17" t="s">
        <v>85</v>
      </c>
      <c r="D37" s="17" t="s">
        <v>95</v>
      </c>
      <c r="E37" s="17" t="s">
        <v>98</v>
      </c>
      <c r="F37" s="17" t="s">
        <v>131</v>
      </c>
      <c r="G37" s="11">
        <f>'5. Ведомственная'!G23</f>
        <v>990</v>
      </c>
      <c r="H37" s="11">
        <f>'5. Ведомственная'!H23</f>
        <v>990</v>
      </c>
      <c r="I37" s="11">
        <f>'5. Ведомственная'!I23</f>
        <v>990</v>
      </c>
    </row>
    <row r="38" spans="1:9" ht="30">
      <c r="A38" s="33" t="s">
        <v>232</v>
      </c>
      <c r="B38" s="28" t="s">
        <v>219</v>
      </c>
      <c r="C38" s="17"/>
      <c r="D38" s="17"/>
      <c r="E38" s="17"/>
      <c r="F38" s="17"/>
      <c r="G38" s="11">
        <f>G39+G43+G45+G47+G49+G51+G53+G55+G58+G62+G60</f>
        <v>5099.799999999999</v>
      </c>
      <c r="H38" s="11">
        <f>H39+H43+H45+H47+H49+H51+H53+H55+H58+H62</f>
        <v>4387</v>
      </c>
      <c r="I38" s="11">
        <f>I39+I43+I45+I47+I49+I51+I53+I55+I58+I62</f>
        <v>4196.6</v>
      </c>
    </row>
    <row r="39" spans="1:9" ht="30">
      <c r="A39" s="10" t="s">
        <v>246</v>
      </c>
      <c r="B39" s="28" t="s">
        <v>233</v>
      </c>
      <c r="C39" s="17"/>
      <c r="D39" s="17"/>
      <c r="E39" s="17"/>
      <c r="F39" s="17"/>
      <c r="G39" s="11">
        <f>G40+G41+G42</f>
        <v>4458.4</v>
      </c>
      <c r="H39" s="11">
        <f>H40+H41+H42</f>
        <v>4108.4</v>
      </c>
      <c r="I39" s="11">
        <f>I40+I41+I42</f>
        <v>3908.4</v>
      </c>
    </row>
    <row r="40" spans="1:9" ht="30">
      <c r="A40" s="10" t="s">
        <v>130</v>
      </c>
      <c r="B40" s="28" t="s">
        <v>233</v>
      </c>
      <c r="C40" s="17" t="s">
        <v>85</v>
      </c>
      <c r="D40" s="17" t="s">
        <v>95</v>
      </c>
      <c r="E40" s="17" t="s">
        <v>100</v>
      </c>
      <c r="F40" s="17" t="s">
        <v>131</v>
      </c>
      <c r="G40" s="11">
        <f>'5. Ведомственная'!G28</f>
        <v>3378.4</v>
      </c>
      <c r="H40" s="11">
        <f>'5. Ведомственная'!H28</f>
        <v>3378.4</v>
      </c>
      <c r="I40" s="11">
        <f>'5. Ведомственная'!I28</f>
        <v>3378.4</v>
      </c>
    </row>
    <row r="41" spans="1:9" ht="30">
      <c r="A41" s="35" t="s">
        <v>133</v>
      </c>
      <c r="B41" s="28" t="s">
        <v>233</v>
      </c>
      <c r="C41" s="17" t="s">
        <v>85</v>
      </c>
      <c r="D41" s="17" t="s">
        <v>95</v>
      </c>
      <c r="E41" s="17" t="s">
        <v>100</v>
      </c>
      <c r="F41" s="17" t="s">
        <v>134</v>
      </c>
      <c r="G41" s="11">
        <f>'5. Ведомственная'!G29</f>
        <v>1000</v>
      </c>
      <c r="H41" s="11">
        <f>'5. Ведомственная'!H29</f>
        <v>650</v>
      </c>
      <c r="I41" s="11">
        <f>'5. Ведомственная'!I29</f>
        <v>450</v>
      </c>
    </row>
    <row r="42" spans="1:9" ht="15">
      <c r="A42" s="10" t="s">
        <v>135</v>
      </c>
      <c r="B42" s="28" t="s">
        <v>233</v>
      </c>
      <c r="C42" s="17" t="s">
        <v>85</v>
      </c>
      <c r="D42" s="17" t="s">
        <v>95</v>
      </c>
      <c r="E42" s="17" t="s">
        <v>100</v>
      </c>
      <c r="F42" s="17" t="s">
        <v>137</v>
      </c>
      <c r="G42" s="11">
        <f>'5. Ведомственная'!G30</f>
        <v>80</v>
      </c>
      <c r="H42" s="11">
        <f>'5. Ведомственная'!H30</f>
        <v>80</v>
      </c>
      <c r="I42" s="11">
        <f>'5. Ведомственная'!I30</f>
        <v>80</v>
      </c>
    </row>
    <row r="43" spans="1:9" ht="30">
      <c r="A43" s="42" t="s">
        <v>138</v>
      </c>
      <c r="B43" s="7" t="s">
        <v>234</v>
      </c>
      <c r="C43" s="17"/>
      <c r="D43" s="17"/>
      <c r="E43" s="17"/>
      <c r="F43" s="17"/>
      <c r="G43" s="11">
        <f>G44</f>
        <v>2</v>
      </c>
      <c r="H43" s="11">
        <f>H44</f>
        <v>2</v>
      </c>
      <c r="I43" s="11">
        <f>I44</f>
        <v>2</v>
      </c>
    </row>
    <row r="44" spans="1:9" ht="30">
      <c r="A44" s="35" t="s">
        <v>188</v>
      </c>
      <c r="B44" s="7" t="s">
        <v>234</v>
      </c>
      <c r="C44" s="17" t="s">
        <v>85</v>
      </c>
      <c r="D44" s="17" t="s">
        <v>95</v>
      </c>
      <c r="E44" s="17" t="s">
        <v>100</v>
      </c>
      <c r="F44" s="17" t="s">
        <v>134</v>
      </c>
      <c r="G44" s="11">
        <f>'5. Ведомственная'!G32</f>
        <v>2</v>
      </c>
      <c r="H44" s="11">
        <f>'5. Ведомственная'!H32</f>
        <v>2</v>
      </c>
      <c r="I44" s="11">
        <f>'5. Ведомственная'!I32</f>
        <v>2</v>
      </c>
    </row>
    <row r="45" spans="1:9" ht="26.25" customHeight="1">
      <c r="A45" s="10" t="s">
        <v>189</v>
      </c>
      <c r="B45" s="28" t="s">
        <v>235</v>
      </c>
      <c r="C45" s="17"/>
      <c r="D45" s="17"/>
      <c r="E45" s="17"/>
      <c r="F45" s="17"/>
      <c r="G45" s="11">
        <f>G46</f>
        <v>31.2</v>
      </c>
      <c r="H45" s="11">
        <f>H46</f>
        <v>0</v>
      </c>
      <c r="I45" s="11">
        <f>I46</f>
        <v>0</v>
      </c>
    </row>
    <row r="46" spans="1:9" ht="15">
      <c r="A46" s="10" t="s">
        <v>79</v>
      </c>
      <c r="B46" s="28" t="s">
        <v>235</v>
      </c>
      <c r="C46" s="17" t="s">
        <v>85</v>
      </c>
      <c r="D46" s="17" t="s">
        <v>95</v>
      </c>
      <c r="E46" s="17" t="s">
        <v>144</v>
      </c>
      <c r="F46" s="17" t="s">
        <v>149</v>
      </c>
      <c r="G46" s="11">
        <f>'5. Ведомственная'!G56</f>
        <v>31.2</v>
      </c>
      <c r="H46" s="11">
        <f>'5. Ведомственная'!H56</f>
        <v>0</v>
      </c>
      <c r="I46" s="11">
        <f>'5. Ведомственная'!I56</f>
        <v>0</v>
      </c>
    </row>
    <row r="47" spans="1:9" ht="30">
      <c r="A47" s="31" t="s">
        <v>262</v>
      </c>
      <c r="B47" s="28" t="s">
        <v>236</v>
      </c>
      <c r="C47" s="17"/>
      <c r="D47" s="17"/>
      <c r="E47" s="17"/>
      <c r="F47" s="17"/>
      <c r="G47" s="11">
        <f>G48</f>
        <v>25.2</v>
      </c>
      <c r="H47" s="11">
        <f>H48</f>
        <v>0</v>
      </c>
      <c r="I47" s="11">
        <f>I48</f>
        <v>0</v>
      </c>
    </row>
    <row r="48" spans="1:9" ht="15">
      <c r="A48" s="10" t="s">
        <v>79</v>
      </c>
      <c r="B48" s="28" t="s">
        <v>236</v>
      </c>
      <c r="C48" s="17" t="s">
        <v>85</v>
      </c>
      <c r="D48" s="17" t="s">
        <v>95</v>
      </c>
      <c r="E48" s="17" t="s">
        <v>144</v>
      </c>
      <c r="F48" s="17" t="s">
        <v>149</v>
      </c>
      <c r="G48" s="11">
        <f>'5. Ведомственная'!G58</f>
        <v>25.2</v>
      </c>
      <c r="H48" s="11">
        <f>'5. Ведомственная'!H58</f>
        <v>0</v>
      </c>
      <c r="I48" s="11">
        <f>'5. Ведомственная'!I58</f>
        <v>0</v>
      </c>
    </row>
    <row r="49" spans="1:9" ht="30">
      <c r="A49" s="98" t="s">
        <v>260</v>
      </c>
      <c r="B49" s="28" t="s">
        <v>237</v>
      </c>
      <c r="C49" s="17"/>
      <c r="D49" s="17"/>
      <c r="E49" s="17"/>
      <c r="F49" s="17"/>
      <c r="G49" s="11">
        <f>G50</f>
        <v>7</v>
      </c>
      <c r="H49" s="11">
        <f>H50</f>
        <v>0</v>
      </c>
      <c r="I49" s="11">
        <f>I50</f>
        <v>0</v>
      </c>
    </row>
    <row r="50" spans="1:9" ht="15">
      <c r="A50" s="10" t="s">
        <v>79</v>
      </c>
      <c r="B50" s="28" t="s">
        <v>237</v>
      </c>
      <c r="C50" s="17" t="s">
        <v>85</v>
      </c>
      <c r="D50" s="17" t="s">
        <v>95</v>
      </c>
      <c r="E50" s="17" t="s">
        <v>144</v>
      </c>
      <c r="F50" s="17" t="s">
        <v>149</v>
      </c>
      <c r="G50" s="11">
        <f>'5. Ведомственная'!G60</f>
        <v>7</v>
      </c>
      <c r="H50" s="11">
        <f>'5. Ведомственная'!H60</f>
        <v>0</v>
      </c>
      <c r="I50" s="11">
        <f>'5. Ведомственная'!I60</f>
        <v>0</v>
      </c>
    </row>
    <row r="51" spans="1:9" ht="15">
      <c r="A51" s="15" t="s">
        <v>259</v>
      </c>
      <c r="B51" s="28" t="s">
        <v>238</v>
      </c>
      <c r="C51" s="17"/>
      <c r="D51" s="17"/>
      <c r="E51" s="17"/>
      <c r="F51" s="17"/>
      <c r="G51" s="11">
        <f>G52</f>
        <v>97.9</v>
      </c>
      <c r="H51" s="11">
        <f>H52</f>
        <v>0</v>
      </c>
      <c r="I51" s="11">
        <f>I52</f>
        <v>0</v>
      </c>
    </row>
    <row r="52" spans="1:9" ht="15">
      <c r="A52" s="15" t="s">
        <v>79</v>
      </c>
      <c r="B52" s="28" t="s">
        <v>238</v>
      </c>
      <c r="C52" s="17" t="s">
        <v>85</v>
      </c>
      <c r="D52" s="17" t="s">
        <v>95</v>
      </c>
      <c r="E52" s="17" t="s">
        <v>144</v>
      </c>
      <c r="F52" s="17" t="s">
        <v>149</v>
      </c>
      <c r="G52" s="11">
        <f>'5. Ведомственная'!G62</f>
        <v>97.9</v>
      </c>
      <c r="H52" s="11">
        <f>'5. Ведомственная'!H62</f>
        <v>0</v>
      </c>
      <c r="I52" s="11">
        <f>'5. Ведомственная'!I62</f>
        <v>0</v>
      </c>
    </row>
    <row r="53" spans="1:9" ht="21.75" customHeight="1">
      <c r="A53" s="15" t="s">
        <v>258</v>
      </c>
      <c r="B53" s="28" t="s">
        <v>239</v>
      </c>
      <c r="C53" s="17"/>
      <c r="D53" s="17"/>
      <c r="E53" s="17"/>
      <c r="F53" s="17"/>
      <c r="G53" s="11">
        <f>G54</f>
        <v>56.1</v>
      </c>
      <c r="H53" s="11">
        <f>H54</f>
        <v>0</v>
      </c>
      <c r="I53" s="11">
        <f>I54</f>
        <v>0</v>
      </c>
    </row>
    <row r="54" spans="1:9" ht="15">
      <c r="A54" s="15" t="s">
        <v>79</v>
      </c>
      <c r="B54" s="28" t="s">
        <v>239</v>
      </c>
      <c r="C54" s="17" t="s">
        <v>85</v>
      </c>
      <c r="D54" s="17" t="s">
        <v>95</v>
      </c>
      <c r="E54" s="17" t="s">
        <v>144</v>
      </c>
      <c r="F54" s="17" t="s">
        <v>149</v>
      </c>
      <c r="G54" s="11">
        <f>'5. Ведомственная'!G64</f>
        <v>56.1</v>
      </c>
      <c r="H54" s="11">
        <f>'5. Ведомственная'!H64</f>
        <v>0</v>
      </c>
      <c r="I54" s="11">
        <f>'5. Ведомственная'!I64</f>
        <v>0</v>
      </c>
    </row>
    <row r="55" spans="1:9" ht="45">
      <c r="A55" s="15" t="s">
        <v>150</v>
      </c>
      <c r="B55" s="28" t="s">
        <v>240</v>
      </c>
      <c r="C55" s="17"/>
      <c r="D55" s="17"/>
      <c r="E55" s="17"/>
      <c r="F55" s="17"/>
      <c r="G55" s="11">
        <f>G56</f>
        <v>26.6</v>
      </c>
      <c r="H55" s="11">
        <f>H56</f>
        <v>0</v>
      </c>
      <c r="I55" s="11">
        <f>I56</f>
        <v>0</v>
      </c>
    </row>
    <row r="56" spans="1:9" ht="15">
      <c r="A56" s="15" t="s">
        <v>79</v>
      </c>
      <c r="B56" s="28" t="s">
        <v>240</v>
      </c>
      <c r="C56" s="17" t="s">
        <v>85</v>
      </c>
      <c r="D56" s="17" t="s">
        <v>95</v>
      </c>
      <c r="E56" s="17" t="s">
        <v>144</v>
      </c>
      <c r="F56" s="17" t="s">
        <v>149</v>
      </c>
      <c r="G56" s="11">
        <f>'5. Ведомственная'!G66</f>
        <v>26.6</v>
      </c>
      <c r="H56" s="11">
        <f>'5. Ведомственная'!H66</f>
        <v>0</v>
      </c>
      <c r="I56" s="11">
        <f>'5. Ведомственная'!I66</f>
        <v>0</v>
      </c>
    </row>
    <row r="57" spans="1:9" ht="30">
      <c r="A57" s="15" t="s">
        <v>151</v>
      </c>
      <c r="B57" s="28" t="s">
        <v>241</v>
      </c>
      <c r="C57" s="17"/>
      <c r="D57" s="17"/>
      <c r="E57" s="17"/>
      <c r="F57" s="17"/>
      <c r="G57" s="11">
        <f>G58</f>
        <v>126.9</v>
      </c>
      <c r="H57" s="11">
        <f>H58</f>
        <v>0</v>
      </c>
      <c r="I57" s="11">
        <f>I58</f>
        <v>0</v>
      </c>
    </row>
    <row r="58" spans="1:9" ht="15">
      <c r="A58" s="15" t="s">
        <v>79</v>
      </c>
      <c r="B58" s="28" t="s">
        <v>241</v>
      </c>
      <c r="C58" s="17" t="s">
        <v>85</v>
      </c>
      <c r="D58" s="17" t="s">
        <v>95</v>
      </c>
      <c r="E58" s="17" t="s">
        <v>144</v>
      </c>
      <c r="F58" s="17" t="s">
        <v>149</v>
      </c>
      <c r="G58" s="11">
        <f>'5. Ведомственная'!G68</f>
        <v>126.9</v>
      </c>
      <c r="H58" s="11">
        <f>'5. Ведомственная'!H68</f>
        <v>0</v>
      </c>
      <c r="I58" s="11">
        <f>'5. Ведомственная'!I68</f>
        <v>0</v>
      </c>
    </row>
    <row r="59" spans="1:9" ht="45">
      <c r="A59" s="15" t="s">
        <v>291</v>
      </c>
      <c r="B59" s="28" t="s">
        <v>292</v>
      </c>
      <c r="C59" s="17"/>
      <c r="D59" s="17"/>
      <c r="E59" s="17"/>
      <c r="F59" s="17"/>
      <c r="G59" s="11">
        <f>G60</f>
        <v>0.8</v>
      </c>
      <c r="H59" s="11">
        <f>H60</f>
        <v>0</v>
      </c>
      <c r="I59" s="11">
        <f>I60</f>
        <v>0</v>
      </c>
    </row>
    <row r="60" spans="1:9" ht="15">
      <c r="A60" s="15" t="s">
        <v>79</v>
      </c>
      <c r="B60" s="28" t="s">
        <v>292</v>
      </c>
      <c r="C60" s="17" t="s">
        <v>85</v>
      </c>
      <c r="D60" s="17" t="s">
        <v>95</v>
      </c>
      <c r="E60" s="17" t="s">
        <v>144</v>
      </c>
      <c r="F60" s="17" t="s">
        <v>149</v>
      </c>
      <c r="G60" s="11">
        <f>'5. Ведомственная'!G70</f>
        <v>0.8</v>
      </c>
      <c r="H60" s="11">
        <f>'5. Ведомственная'!H70</f>
        <v>0</v>
      </c>
      <c r="I60" s="11">
        <f>'5. Ведомственная'!I70</f>
        <v>0</v>
      </c>
    </row>
    <row r="61" spans="1:9" ht="30">
      <c r="A61" s="15" t="s">
        <v>152</v>
      </c>
      <c r="B61" s="28" t="s">
        <v>242</v>
      </c>
      <c r="C61" s="17"/>
      <c r="D61" s="17"/>
      <c r="E61" s="17"/>
      <c r="F61" s="17"/>
      <c r="G61" s="11">
        <f>G62</f>
        <v>267.7</v>
      </c>
      <c r="H61" s="11">
        <f>H62</f>
        <v>276.6</v>
      </c>
      <c r="I61" s="11">
        <f>I62</f>
        <v>286.2</v>
      </c>
    </row>
    <row r="62" spans="1:9" ht="30">
      <c r="A62" s="10" t="s">
        <v>153</v>
      </c>
      <c r="B62" s="28" t="s">
        <v>242</v>
      </c>
      <c r="C62" s="17" t="s">
        <v>85</v>
      </c>
      <c r="D62" s="17" t="s">
        <v>98</v>
      </c>
      <c r="E62" s="17" t="s">
        <v>107</v>
      </c>
      <c r="F62" s="17" t="s">
        <v>131</v>
      </c>
      <c r="G62" s="11">
        <f>'5. Ведомственная'!G76</f>
        <v>267.7</v>
      </c>
      <c r="H62" s="11">
        <f>'5. Ведомственная'!H76</f>
        <v>276.6</v>
      </c>
      <c r="I62" s="11">
        <f>'5. Ведомственная'!I76</f>
        <v>286.2</v>
      </c>
    </row>
    <row r="63" spans="1:9" ht="30">
      <c r="A63" s="35" t="s">
        <v>287</v>
      </c>
      <c r="B63" s="7" t="s">
        <v>286</v>
      </c>
      <c r="C63" s="17"/>
      <c r="D63" s="17"/>
      <c r="E63" s="17"/>
      <c r="F63" s="17"/>
      <c r="G63" s="11">
        <f>G64+G66</f>
        <v>530.3</v>
      </c>
      <c r="H63" s="11">
        <f>H64+H66</f>
        <v>0</v>
      </c>
      <c r="I63" s="11">
        <f>I64+I66</f>
        <v>0</v>
      </c>
    </row>
    <row r="64" spans="1:9" ht="15">
      <c r="A64" s="35" t="s">
        <v>328</v>
      </c>
      <c r="B64" s="7" t="s">
        <v>289</v>
      </c>
      <c r="C64" s="17"/>
      <c r="D64" s="17"/>
      <c r="E64" s="17"/>
      <c r="F64" s="17"/>
      <c r="G64" s="11">
        <f>G65</f>
        <v>265.1</v>
      </c>
      <c r="H64" s="11">
        <f>H65</f>
        <v>0</v>
      </c>
      <c r="I64" s="11">
        <f>I65</f>
        <v>0</v>
      </c>
    </row>
    <row r="65" spans="1:9" ht="15">
      <c r="A65" s="35" t="s">
        <v>284</v>
      </c>
      <c r="B65" s="7" t="s">
        <v>289</v>
      </c>
      <c r="C65" s="17" t="s">
        <v>85</v>
      </c>
      <c r="D65" s="17" t="s">
        <v>95</v>
      </c>
      <c r="E65" s="17" t="s">
        <v>282</v>
      </c>
      <c r="F65" s="17" t="s">
        <v>285</v>
      </c>
      <c r="G65" s="11">
        <f>'5. Ведомственная'!G37</f>
        <v>265.1</v>
      </c>
      <c r="H65" s="11">
        <f>'5. Ведомственная'!H37</f>
        <v>0</v>
      </c>
      <c r="I65" s="11">
        <f>'5. Ведомственная'!I37</f>
        <v>0</v>
      </c>
    </row>
    <row r="66" spans="1:9" ht="15">
      <c r="A66" s="35" t="s">
        <v>288</v>
      </c>
      <c r="B66" s="7" t="s">
        <v>290</v>
      </c>
      <c r="C66" s="17"/>
      <c r="D66" s="17"/>
      <c r="E66" s="17"/>
      <c r="F66" s="17"/>
      <c r="G66" s="11">
        <f>G67</f>
        <v>265.2</v>
      </c>
      <c r="H66" s="11">
        <f>H67</f>
        <v>0</v>
      </c>
      <c r="I66" s="11">
        <f>I67</f>
        <v>0</v>
      </c>
    </row>
    <row r="67" spans="1:9" ht="15">
      <c r="A67" s="35" t="s">
        <v>284</v>
      </c>
      <c r="B67" s="7" t="s">
        <v>290</v>
      </c>
      <c r="C67" s="17" t="s">
        <v>85</v>
      </c>
      <c r="D67" s="17" t="s">
        <v>95</v>
      </c>
      <c r="E67" s="17" t="s">
        <v>282</v>
      </c>
      <c r="F67" s="17" t="s">
        <v>285</v>
      </c>
      <c r="G67" s="11">
        <f>'5. Ведомственная'!G39</f>
        <v>265.2</v>
      </c>
      <c r="H67" s="11">
        <f>'5. Ведомственная'!H39</f>
        <v>0</v>
      </c>
      <c r="I67" s="11">
        <f>'5. Ведомственная'!I39</f>
        <v>0</v>
      </c>
    </row>
    <row r="68" spans="1:9" ht="14.25">
      <c r="A68" s="12" t="s">
        <v>82</v>
      </c>
      <c r="B68" s="13"/>
      <c r="C68" s="13"/>
      <c r="D68" s="13"/>
      <c r="E68" s="13"/>
      <c r="F68" s="13"/>
      <c r="G68" s="14">
        <f>G13+G28+G34</f>
        <v>11490.2</v>
      </c>
      <c r="H68" s="14">
        <f>H13+H28+H34</f>
        <v>8789.2</v>
      </c>
      <c r="I68" s="14">
        <f>I13+I28+I34</f>
        <v>8571.8</v>
      </c>
    </row>
    <row r="81" spans="2:3" ht="12.75">
      <c r="B81" s="18"/>
      <c r="C81" s="18"/>
    </row>
  </sheetData>
  <sheetProtection/>
  <mergeCells count="15">
    <mergeCell ref="A9:I9"/>
    <mergeCell ref="A8:I8"/>
    <mergeCell ref="G10:I10"/>
    <mergeCell ref="A10:A11"/>
    <mergeCell ref="B10:B11"/>
    <mergeCell ref="C10:C11"/>
    <mergeCell ref="D10:D11"/>
    <mergeCell ref="E10:E11"/>
    <mergeCell ref="F10:F11"/>
    <mergeCell ref="C2:I2"/>
    <mergeCell ref="C3:I3"/>
    <mergeCell ref="C4:I4"/>
    <mergeCell ref="C5:I5"/>
    <mergeCell ref="A7:I7"/>
    <mergeCell ref="C1:I1"/>
  </mergeCells>
  <printOptions/>
  <pageMargins left="0.7874015748031497" right="0.3937007874015748" top="0.3937007874015748" bottom="0.3937007874015748" header="0.3937007874015748" footer="0.3937007874015748"/>
  <pageSetup fitToHeight="0" horizontalDpi="1200" verticalDpi="12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63.00390625" style="0" customWidth="1"/>
    <col min="2" max="2" width="30.421875" style="0" customWidth="1"/>
    <col min="4" max="4" width="15.57421875" style="0" customWidth="1"/>
  </cols>
  <sheetData>
    <row r="1" spans="1:4" ht="15.75">
      <c r="A1" s="133" t="s">
        <v>325</v>
      </c>
      <c r="B1" s="133"/>
      <c r="C1" s="91"/>
      <c r="D1" s="91"/>
    </row>
    <row r="2" spans="1:4" ht="15.75">
      <c r="A2" s="133" t="s">
        <v>213</v>
      </c>
      <c r="B2" s="133"/>
      <c r="C2" s="91"/>
      <c r="D2" s="91"/>
    </row>
    <row r="3" spans="1:4" ht="15.75">
      <c r="A3" s="133" t="s">
        <v>321</v>
      </c>
      <c r="B3" s="133"/>
      <c r="C3" s="91"/>
      <c r="D3" s="91"/>
    </row>
    <row r="4" spans="1:4" ht="15.75">
      <c r="A4" s="133" t="s">
        <v>273</v>
      </c>
      <c r="B4" s="133"/>
      <c r="C4" s="91"/>
      <c r="D4" s="91"/>
    </row>
    <row r="5" spans="1:4" ht="15.75">
      <c r="A5" s="133" t="s">
        <v>317</v>
      </c>
      <c r="B5" s="133"/>
      <c r="C5" s="91"/>
      <c r="D5" s="91"/>
    </row>
    <row r="6" spans="1:4" ht="15.75">
      <c r="A6" s="133"/>
      <c r="B6" s="133"/>
      <c r="C6" s="91"/>
      <c r="D6" s="91"/>
    </row>
    <row r="7" spans="2:4" ht="15.75">
      <c r="B7" s="38"/>
      <c r="C7" s="38"/>
      <c r="D7" s="38"/>
    </row>
    <row r="8" spans="1:2" ht="15.75">
      <c r="A8" s="171" t="s">
        <v>263</v>
      </c>
      <c r="B8" s="171"/>
    </row>
    <row r="9" spans="1:2" ht="15.75">
      <c r="A9" s="171" t="s">
        <v>264</v>
      </c>
      <c r="B9" s="171"/>
    </row>
    <row r="10" spans="1:2" ht="15.75">
      <c r="A10" s="171" t="s">
        <v>326</v>
      </c>
      <c r="B10" s="171"/>
    </row>
    <row r="11" spans="1:2" ht="15.75">
      <c r="A11" s="84"/>
      <c r="B11" s="50" t="s">
        <v>200</v>
      </c>
    </row>
    <row r="12" spans="1:2" ht="15.75">
      <c r="A12" s="51" t="s">
        <v>91</v>
      </c>
      <c r="B12" s="51" t="s">
        <v>4</v>
      </c>
    </row>
    <row r="13" spans="1:2" ht="48" customHeight="1">
      <c r="A13" s="35" t="s">
        <v>249</v>
      </c>
      <c r="B13" s="92">
        <f>'2.Доходы'!C43</f>
        <v>1840.3</v>
      </c>
    </row>
    <row r="14" spans="1:2" ht="30.75" customHeight="1">
      <c r="A14" s="35" t="s">
        <v>272</v>
      </c>
      <c r="B14" s="92">
        <f>'2.Доходы'!C44</f>
        <v>3448</v>
      </c>
    </row>
    <row r="15" spans="1:2" ht="15.75">
      <c r="A15" s="61" t="s">
        <v>205</v>
      </c>
      <c r="B15" s="93">
        <f>SUM(B13:B14)</f>
        <v>5288.3</v>
      </c>
    </row>
    <row r="16" spans="1:2" ht="15">
      <c r="A16" s="84"/>
      <c r="B16" s="84"/>
    </row>
    <row r="22" ht="12.75" customHeight="1"/>
    <row r="39" spans="2:3" ht="12.75">
      <c r="B39" s="18"/>
      <c r="C39" s="18"/>
    </row>
  </sheetData>
  <sheetProtection/>
  <mergeCells count="9">
    <mergeCell ref="A8:B8"/>
    <mergeCell ref="A9:B9"/>
    <mergeCell ref="A10:B10"/>
    <mergeCell ref="A1:B1"/>
    <mergeCell ref="A2:B2"/>
    <mergeCell ref="A3:B3"/>
    <mergeCell ref="A4:B4"/>
    <mergeCell ref="A5:B5"/>
    <mergeCell ref="A6:B6"/>
  </mergeCells>
  <printOptions/>
  <pageMargins left="0.7868055555555555" right="0.39305555555555555" top="0.39305555555555555" bottom="0.39305555555555555" header="0.39305555555555555" footer="0.39305555555555555"/>
  <pageSetup fitToHeight="0" fitToWidth="1" horizontalDpi="1200" verticalDpi="12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52.28125" style="0" customWidth="1"/>
    <col min="2" max="2" width="38.421875" style="0" customWidth="1"/>
    <col min="4" max="4" width="15.57421875" style="0" customWidth="1"/>
  </cols>
  <sheetData>
    <row r="1" spans="1:2" ht="15.75">
      <c r="A1" s="133" t="s">
        <v>327</v>
      </c>
      <c r="B1" s="133"/>
    </row>
    <row r="2" spans="1:2" ht="15.75">
      <c r="A2" s="133" t="s">
        <v>215</v>
      </c>
      <c r="B2" s="133"/>
    </row>
    <row r="3" spans="1:2" ht="15.75">
      <c r="A3" s="133" t="s">
        <v>321</v>
      </c>
      <c r="B3" s="133"/>
    </row>
    <row r="4" spans="1:2" ht="15.75">
      <c r="A4" s="133" t="s">
        <v>273</v>
      </c>
      <c r="B4" s="133"/>
    </row>
    <row r="5" spans="1:2" ht="15.75">
      <c r="A5" s="133" t="s">
        <v>317</v>
      </c>
      <c r="B5" s="133"/>
    </row>
    <row r="6" spans="1:2" ht="15.75">
      <c r="A6" s="133"/>
      <c r="B6" s="133"/>
    </row>
    <row r="7" ht="15.75">
      <c r="B7" s="38"/>
    </row>
    <row r="8" spans="1:2" ht="15.75">
      <c r="A8" s="171" t="s">
        <v>206</v>
      </c>
      <c r="B8" s="171"/>
    </row>
    <row r="9" spans="1:2" ht="15.75">
      <c r="A9" s="171" t="s">
        <v>207</v>
      </c>
      <c r="B9" s="171"/>
    </row>
    <row r="10" spans="1:2" ht="15.75">
      <c r="A10" s="171" t="s">
        <v>273</v>
      </c>
      <c r="B10" s="171"/>
    </row>
    <row r="11" spans="1:2" ht="15.75">
      <c r="A11" s="84"/>
      <c r="B11" s="50" t="s">
        <v>200</v>
      </c>
    </row>
    <row r="12" spans="1:2" ht="15.75">
      <c r="A12" s="51" t="s">
        <v>208</v>
      </c>
      <c r="B12" s="51" t="s">
        <v>4</v>
      </c>
    </row>
    <row r="13" spans="1:2" ht="31.5">
      <c r="A13" s="85" t="s">
        <v>189</v>
      </c>
      <c r="B13" s="86">
        <f>'5. Ведомственная'!G55</f>
        <v>31.2</v>
      </c>
    </row>
    <row r="14" spans="1:2" ht="35.25" customHeight="1">
      <c r="A14" s="87" t="s">
        <v>261</v>
      </c>
      <c r="B14" s="86">
        <f>'5. Ведомственная'!G57</f>
        <v>25.2</v>
      </c>
    </row>
    <row r="15" spans="1:2" ht="34.5" customHeight="1">
      <c r="A15" s="88" t="s">
        <v>260</v>
      </c>
      <c r="B15" s="86">
        <f>'5. Ведомственная'!G59</f>
        <v>7</v>
      </c>
    </row>
    <row r="16" spans="1:2" ht="35.25" customHeight="1">
      <c r="A16" s="89" t="s">
        <v>259</v>
      </c>
      <c r="B16" s="86">
        <f>'5. Ведомственная'!G61</f>
        <v>97.9</v>
      </c>
    </row>
    <row r="17" spans="1:2" ht="31.5">
      <c r="A17" s="89" t="s">
        <v>258</v>
      </c>
      <c r="B17" s="86">
        <f>'5. Ведомственная'!G64</f>
        <v>56.1</v>
      </c>
    </row>
    <row r="18" spans="1:2" ht="47.25">
      <c r="A18" s="89" t="s">
        <v>150</v>
      </c>
      <c r="B18" s="86">
        <f>'5. Ведомственная'!G66</f>
        <v>26.6</v>
      </c>
    </row>
    <row r="19" spans="1:2" ht="31.5">
      <c r="A19" s="89" t="s">
        <v>151</v>
      </c>
      <c r="B19" s="86">
        <f>'5. Ведомственная'!G68</f>
        <v>126.9</v>
      </c>
    </row>
    <row r="20" spans="1:2" ht="60">
      <c r="A20" s="15" t="s">
        <v>291</v>
      </c>
      <c r="B20" s="86">
        <f>'5. Ведомственная'!G69</f>
        <v>0.8</v>
      </c>
    </row>
    <row r="21" spans="1:2" ht="31.5">
      <c r="A21" s="89" t="s">
        <v>173</v>
      </c>
      <c r="B21" s="86">
        <f>'5. Ведомственная'!G116</f>
        <v>76.1</v>
      </c>
    </row>
    <row r="22" spans="1:2" ht="28.5" customHeight="1">
      <c r="A22" s="89" t="s">
        <v>204</v>
      </c>
      <c r="B22" s="86">
        <f>'5. Ведомственная'!G131</f>
        <v>750</v>
      </c>
    </row>
    <row r="23" spans="1:2" ht="15.75">
      <c r="A23" s="53" t="s">
        <v>205</v>
      </c>
      <c r="B23" s="90">
        <f>SUM(B13:B22)</f>
        <v>1197.8</v>
      </c>
    </row>
    <row r="42" spans="2:3" ht="12.75">
      <c r="B42" s="18"/>
      <c r="C42" s="18"/>
    </row>
  </sheetData>
  <sheetProtection/>
  <mergeCells count="9">
    <mergeCell ref="A8:B8"/>
    <mergeCell ref="A9:B9"/>
    <mergeCell ref="A10:B10"/>
    <mergeCell ref="A1:B1"/>
    <mergeCell ref="A2:B2"/>
    <mergeCell ref="A3:B3"/>
    <mergeCell ref="A4:B4"/>
    <mergeCell ref="A5:B5"/>
    <mergeCell ref="A6:B6"/>
  </mergeCells>
  <printOptions/>
  <pageMargins left="0.7868055555555555" right="0.39305555555555555" top="0.39305555555555555" bottom="0.39305555555555555" header="0.39305555555555555" footer="0.39305555555555555"/>
  <pageSetup fitToHeight="5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2021-11-15T07:27:17Z</cp:lastPrinted>
  <dcterms:created xsi:type="dcterms:W3CDTF">1996-10-08T23:32:33Z</dcterms:created>
  <dcterms:modified xsi:type="dcterms:W3CDTF">2021-11-15T07:30:32Z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1049-11.2.0.9107</vt:lpwstr>
  </property>
</Properties>
</file>