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/>
  <xr:revisionPtr revIDLastSave="0" documentId="13_ncr:1_{40628AA8-65C5-4D0F-BA13-3B965DC09F1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Решение" sheetId="7" r:id="rId1"/>
    <sheet name="Приложение 1" sheetId="4" r:id="rId2"/>
    <sheet name="Приложение 2" sheetId="10" r:id="rId3"/>
    <sheet name="Приложение 3" sheetId="5" r:id="rId4"/>
    <sheet name="Приложение 4" sheetId="11" r:id="rId5"/>
    <sheet name="Приложение 5" sheetId="6" r:id="rId6"/>
    <sheet name="Приложение7" sheetId="14" r:id="rId7"/>
    <sheet name="Приложение 6" sheetId="13" r:id="rId8"/>
    <sheet name="ДОХОДЫ" sheetId="17" r:id="rId9"/>
    <sheet name="Лист3" sheetId="12" r:id="rId10"/>
  </sheets>
  <definedNames>
    <definedName name="_xlnm.Print_Area" localSheetId="1">'Приложение 1'!$A$1:$J$65</definedName>
  </definedNames>
  <calcPr calcId="191029"/>
</workbook>
</file>

<file path=xl/calcChain.xml><?xml version="1.0" encoding="utf-8"?>
<calcChain xmlns="http://schemas.openxmlformats.org/spreadsheetml/2006/main">
  <c r="I6" i="10" l="1"/>
  <c r="I45" i="10"/>
  <c r="I38" i="10"/>
  <c r="L31" i="10"/>
  <c r="K31" i="10"/>
  <c r="J32" i="10"/>
  <c r="I32" i="10"/>
  <c r="K11" i="10"/>
  <c r="D24" i="5" l="1"/>
  <c r="D23" i="5"/>
  <c r="D31" i="5"/>
  <c r="B59" i="7" l="1"/>
  <c r="B46" i="7"/>
  <c r="J26" i="4" l="1"/>
  <c r="I26" i="4"/>
  <c r="I11" i="4"/>
  <c r="J31" i="10" l="1"/>
  <c r="I31" i="10"/>
  <c r="I49" i="10" l="1"/>
  <c r="K49" i="10"/>
  <c r="G16" i="11" l="1"/>
  <c r="G29" i="11" s="1"/>
  <c r="E16" i="11"/>
  <c r="E29" i="11" s="1"/>
  <c r="F22" i="11"/>
  <c r="D22" i="11"/>
  <c r="K51" i="10" l="1"/>
  <c r="I51" i="10"/>
  <c r="I7" i="10"/>
  <c r="K7" i="10"/>
  <c r="L10" i="10" l="1"/>
  <c r="L57" i="10" s="1"/>
  <c r="L59" i="10" s="1"/>
  <c r="J10" i="10"/>
  <c r="J57" i="10" s="1"/>
  <c r="J59" i="10" s="1"/>
  <c r="B66" i="7" l="1"/>
  <c r="B63" i="7"/>
  <c r="B53" i="7"/>
  <c r="B50" i="7"/>
  <c r="D14" i="5" l="1"/>
  <c r="I29" i="4" l="1"/>
  <c r="D8" i="5" l="1"/>
  <c r="F16" i="11" l="1"/>
  <c r="D16" i="11"/>
  <c r="F11" i="11"/>
  <c r="D11" i="11"/>
  <c r="D7" i="11"/>
  <c r="F14" i="11"/>
  <c r="D14" i="11"/>
  <c r="F9" i="11"/>
  <c r="D9" i="11"/>
  <c r="D22" i="5"/>
  <c r="E5" i="5"/>
  <c r="D5" i="5"/>
  <c r="D33" i="5"/>
  <c r="E27" i="5"/>
  <c r="D27" i="5"/>
  <c r="E22" i="5"/>
  <c r="D12" i="5"/>
  <c r="L49" i="10" l="1"/>
  <c r="K48" i="10"/>
  <c r="J49" i="10"/>
  <c r="I48" i="10"/>
  <c r="K42" i="10"/>
  <c r="I42" i="10"/>
  <c r="I41" i="10" s="1"/>
  <c r="K41" i="10"/>
  <c r="K38" i="10"/>
  <c r="K29" i="10"/>
  <c r="K28" i="10" s="1"/>
  <c r="I29" i="10"/>
  <c r="I28" i="10" s="1"/>
  <c r="K25" i="10"/>
  <c r="I25" i="10"/>
  <c r="I11" i="10"/>
  <c r="I63" i="4"/>
  <c r="I61" i="4"/>
  <c r="J59" i="4"/>
  <c r="I59" i="4"/>
  <c r="J57" i="4"/>
  <c r="J56" i="4" s="1"/>
  <c r="I57" i="4" l="1"/>
  <c r="I56" i="4" s="1"/>
  <c r="I54" i="4"/>
  <c r="J29" i="4"/>
  <c r="J22" i="4"/>
  <c r="I22" i="4"/>
  <c r="I14" i="4"/>
  <c r="F27" i="17" l="1"/>
  <c r="E27" i="17"/>
  <c r="D27" i="17"/>
  <c r="F20" i="17"/>
  <c r="E20" i="17"/>
  <c r="D20" i="17"/>
  <c r="D28" i="17" l="1"/>
  <c r="F28" i="17"/>
  <c r="E28" i="17"/>
  <c r="E29" i="5" l="1"/>
  <c r="D29" i="5"/>
  <c r="D19" i="5"/>
  <c r="E17" i="5"/>
  <c r="D17" i="5"/>
  <c r="D10" i="5"/>
  <c r="L45" i="10"/>
  <c r="J45" i="10"/>
  <c r="K37" i="10"/>
  <c r="I37" i="10"/>
  <c r="K24" i="10"/>
  <c r="I24" i="10"/>
  <c r="K22" i="10"/>
  <c r="I22" i="10"/>
  <c r="K10" i="10"/>
  <c r="I10" i="10"/>
  <c r="K6" i="10"/>
  <c r="J48" i="4"/>
  <c r="I48" i="4"/>
  <c r="I47" i="4" s="1"/>
  <c r="J47" i="4"/>
  <c r="J42" i="4"/>
  <c r="J41" i="4" s="1"/>
  <c r="I42" i="4"/>
  <c r="I41" i="4" s="1"/>
  <c r="J39" i="4"/>
  <c r="J38" i="4" s="1"/>
  <c r="I39" i="4"/>
  <c r="I38" i="4" s="1"/>
  <c r="J25" i="4"/>
  <c r="J24" i="4" s="1"/>
  <c r="I25" i="4"/>
  <c r="I24" i="4" s="1"/>
  <c r="J20" i="4" l="1"/>
  <c r="J19" i="4" s="1"/>
  <c r="I20" i="4"/>
  <c r="I19" i="4" s="1"/>
  <c r="E6" i="6" l="1"/>
  <c r="F6" i="6"/>
  <c r="D6" i="6" l="1"/>
  <c r="B32" i="7" l="1"/>
  <c r="B28" i="7"/>
  <c r="B24" i="7"/>
  <c r="E13" i="6" l="1"/>
  <c r="E12" i="6" s="1"/>
  <c r="F13" i="6"/>
  <c r="F12" i="6" s="1"/>
  <c r="E9" i="6"/>
  <c r="E8" i="6" s="1"/>
  <c r="F9" i="6"/>
  <c r="F8" i="6" s="1"/>
  <c r="E5" i="6"/>
  <c r="F5" i="6"/>
  <c r="D5" i="6"/>
  <c r="D9" i="6"/>
  <c r="D8" i="6" s="1"/>
  <c r="D13" i="6"/>
  <c r="D12" i="6" s="1"/>
  <c r="F5" i="11"/>
  <c r="D5" i="11"/>
  <c r="F7" i="6" l="1"/>
  <c r="F11" i="6"/>
  <c r="F7" i="11"/>
  <c r="F20" i="11"/>
  <c r="D20" i="11"/>
  <c r="D27" i="11" s="1"/>
  <c r="K55" i="10"/>
  <c r="K54" i="10" s="1"/>
  <c r="I54" i="10"/>
  <c r="K45" i="10"/>
  <c r="K44" i="10" s="1"/>
  <c r="I44" i="10"/>
  <c r="K20" i="10"/>
  <c r="K19" i="10" s="1"/>
  <c r="I20" i="10"/>
  <c r="I19" i="10" s="1"/>
  <c r="I33" i="4"/>
  <c r="I32" i="4" s="1"/>
  <c r="J28" i="4"/>
  <c r="I28" i="4"/>
  <c r="I51" i="4"/>
  <c r="I50" i="4" s="1"/>
  <c r="I17" i="4"/>
  <c r="I16" i="4" s="1"/>
  <c r="I57" i="10" l="1"/>
  <c r="F27" i="11"/>
  <c r="F29" i="11" s="1"/>
  <c r="D29" i="11"/>
  <c r="K16" i="10"/>
  <c r="K57" i="10" s="1"/>
  <c r="I16" i="10"/>
  <c r="J36" i="4"/>
  <c r="J35" i="4" s="1"/>
  <c r="I36" i="4" l="1"/>
  <c r="I35" i="4" s="1"/>
  <c r="I53" i="4"/>
  <c r="I45" i="4" l="1"/>
  <c r="I44" i="4" s="1"/>
  <c r="J45" i="4"/>
  <c r="J44" i="4" s="1"/>
  <c r="J65" i="4" s="1"/>
  <c r="D7" i="6" l="1"/>
  <c r="E11" i="6"/>
  <c r="E7" i="6"/>
  <c r="D11" i="6"/>
  <c r="E33" i="5"/>
  <c r="E14" i="5"/>
  <c r="E36" i="5" s="1"/>
  <c r="D36" i="5"/>
  <c r="I7" i="4" l="1"/>
  <c r="I6" i="4" l="1"/>
  <c r="I10" i="4"/>
  <c r="I59" i="10"/>
  <c r="I9" i="4" l="1"/>
  <c r="I65" i="4" s="1"/>
  <c r="K59" i="10"/>
</calcChain>
</file>

<file path=xl/sharedStrings.xml><?xml version="1.0" encoding="utf-8"?>
<sst xmlns="http://schemas.openxmlformats.org/spreadsheetml/2006/main" count="991" uniqueCount="296">
  <si>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</si>
  <si>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</si>
  <si>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</si>
  <si>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</si>
  <si>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</si>
  <si>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</si>
  <si>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</si>
  <si>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</si>
  <si>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</si>
  <si>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</si>
  <si>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</si>
  <si>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</si>
  <si>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</si>
  <si>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</si>
  <si>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</si>
  <si>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</si>
  <si>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</si>
  <si>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</si>
  <si>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</si>
  <si>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</si>
  <si>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</si>
  <si>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</si>
  <si>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</si>
  <si>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</si>
  <si>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</si>
  <si>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</si>
  <si>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</si>
  <si>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</si>
  <si>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</si>
  <si>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</si>
  <si>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</si>
  <si>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</si>
  <si>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</si>
  <si>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</si>
  <si>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</si>
  <si>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</si>
  <si>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</si>
  <si>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</si>
  <si>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</si>
  <si>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</si>
  <si>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</si>
  <si>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</si>
  <si>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</si>
  <si>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</si>
  <si>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</si>
  <si>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</si>
  <si>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>03</t>
  </si>
  <si>
    <t>09</t>
  </si>
  <si>
    <t>06</t>
  </si>
  <si>
    <t>05</t>
  </si>
  <si>
    <t>Дорожное хозяйство (дорожные фонды)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</si>
  <si>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</si>
  <si>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</si>
  <si>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</si>
  <si>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</si>
  <si>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</si>
  <si>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14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</si>
  <si>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</si>
  <si>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</si>
  <si>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</si>
  <si>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</si>
  <si>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</si>
  <si>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</si>
  <si>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</si>
  <si>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</si>
  <si>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</si>
  <si>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</si>
  <si>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</si>
  <si>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</si>
  <si>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</si>
  <si>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Изменение остатков средств на счетах по учету средств бюджетов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</si>
  <si>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</si>
  <si>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t>15</t>
  </si>
  <si>
    <t>15 0 00 00000</t>
  </si>
  <si>
    <t>Статья 1</t>
  </si>
  <si>
    <t>- общий объем доходов</t>
  </si>
  <si>
    <t>- общий объем расходов</t>
  </si>
  <si>
    <t>Статья 2</t>
  </si>
  <si>
    <t>Утвердить общий объем условно-утвержденных расходов:</t>
  </si>
  <si>
    <t>Статья 3</t>
  </si>
  <si>
    <t>Статья 4</t>
  </si>
  <si>
    <t>4.1. Утвердить объем межбюджетных трансфертов, получаемых из других бюджетов:</t>
  </si>
  <si>
    <t>районный бюджет</t>
  </si>
  <si>
    <t>Статья 5</t>
  </si>
  <si>
    <t>Статья 6</t>
  </si>
  <si>
    <t>Утвердить объем средств резервного фонда для финансирования непредвиденных расходов бюджета сельского поселения Богдановка:</t>
  </si>
  <si>
    <t>Утвердить объем ассигнований дорожного фонда сельского поселения Богдановка:</t>
  </si>
  <si>
    <t>Статья 8.</t>
  </si>
  <si>
    <t>Утвердить ведомственную структуру расходов бюджета поселения</t>
  </si>
  <si>
    <t>Статья 9.</t>
  </si>
  <si>
    <t>Утвердить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сельского поселения</t>
  </si>
  <si>
    <t>Статья 10.</t>
  </si>
  <si>
    <t>Статья 11.</t>
  </si>
  <si>
    <t>Статья 12.</t>
  </si>
  <si>
    <t>сельского поселения Богдановка</t>
  </si>
  <si>
    <t>Председатель Собрания представителей</t>
  </si>
  <si>
    <t>О.В. Каманина</t>
  </si>
  <si>
    <t>4.2. Утвердить объем межбюджетных трансфертов, передаваемых в другие бюджеты</t>
  </si>
  <si>
    <t>Статья 13.</t>
  </si>
  <si>
    <t>Код главы</t>
  </si>
  <si>
    <t>Код БК</t>
  </si>
  <si>
    <t>Код администратора</t>
  </si>
  <si>
    <t>0</t>
  </si>
  <si>
    <t>Итого расходов</t>
  </si>
  <si>
    <t>Условно-утвержденные расходы</t>
  </si>
  <si>
    <t>Всего расходов</t>
  </si>
  <si>
    <t>Другие общегосударственные расходы</t>
  </si>
  <si>
    <t>ВСЕГО РАСХОДОВ</t>
  </si>
  <si>
    <t>Направление (цель) гарантирования</t>
  </si>
  <si>
    <t>Категория принципала</t>
  </si>
  <si>
    <t>Объем гарантий по направлению</t>
  </si>
  <si>
    <t>Наличие права регрессивного требования</t>
  </si>
  <si>
    <t>Проверка финансового состояния принципала</t>
  </si>
  <si>
    <t>Иные условия предоставления и исполнения гарантий</t>
  </si>
  <si>
    <t>Муниципальные гарантии, предоставляемые в обеспечение заимствований, привлекаемых на реализацию инвестиционных проектов</t>
  </si>
  <si>
    <t>Юридические лица</t>
  </si>
  <si>
    <t>Общий объем гарантий</t>
  </si>
  <si>
    <t>-</t>
  </si>
  <si>
    <t>Вид и наименование заимствования</t>
  </si>
  <si>
    <t>Кредиты, привлекаемые сельским поселением Богдановка от других бюджетов системы РФ</t>
  </si>
  <si>
    <t>Государственные займы,осуществляемые путем выпуска муниципальных ценных бумаг от имени сельского поселения Богдановка</t>
  </si>
  <si>
    <t>Итого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</si>
  <si>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</si>
  <si>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1 01 02000 01 0000 110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</si>
  <si>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</si>
  <si>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</si>
  <si>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</si>
  <si>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</si>
  <si>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</si>
  <si>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</si>
  <si>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</si>
  <si>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</si>
  <si>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</si>
  <si>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</si>
  <si>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</si>
  <si>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</si>
  <si>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Сумма, рублей</t>
  </si>
  <si>
    <t>Сумма, руб.</t>
  </si>
  <si>
    <t>Утверждаю</t>
  </si>
  <si>
    <t>Налоговые и неналоговые доходы</t>
  </si>
  <si>
    <t>Вид дохода</t>
  </si>
  <si>
    <t>Налог на доходы физических лиц</t>
  </si>
  <si>
    <t>ИТОГО</t>
  </si>
  <si>
    <t>Доходы от уплаты акцизов на автомобильный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</si>
  <si>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</si>
  <si>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</si>
  <si>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</si>
  <si>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</si>
  <si>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</si>
  <si>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</si>
  <si>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</si>
  <si>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</si>
  <si>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РЕШЕНИЕ</t>
  </si>
  <si>
    <t>РЕШИЛО:</t>
  </si>
  <si>
    <t>рублей</t>
  </si>
  <si>
    <t xml:space="preserve">Утвердить общий объем бюджетных ассигнований, направляемых на исполнение публичных нормативных обязательств в размере: </t>
  </si>
  <si>
    <t>федеральный бюджет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</si>
  <si>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</si>
  <si>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</si>
  <si>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12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</si>
  <si>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</si>
  <si>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</si>
  <si>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</si>
  <si>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Физическая культура</t>
  </si>
  <si>
    <t>Код глав. Распорядителя бюджет ных средств</t>
  </si>
  <si>
    <t>379</t>
  </si>
  <si>
    <t>120</t>
  </si>
  <si>
    <t xml:space="preserve"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
</t>
  </si>
  <si>
    <t>04 0 00 00000</t>
  </si>
  <si>
    <t>08 0 00 00000</t>
  </si>
  <si>
    <t>14 0 00 00000</t>
  </si>
  <si>
    <t>Расходы на выплату персоналу государственных (муниципальных) органов</t>
  </si>
  <si>
    <t>Безвозмездные поступления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</si>
  <si>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</si>
  <si>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 (областные)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</si>
  <si>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</si>
  <si>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</si>
  <si>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>Муниципальная программа "Управление муниципальным имуществом и распоряжение земельными участками сельского поселения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</si>
  <si>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на территории сельского поселения Богдановка муниципального района Нефтегорский Самарской области на 2021-2025 годы"</t>
  </si>
  <si>
    <t xml:space="preserve"> 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</si>
  <si>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</si>
  <si>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</si>
  <si>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Прочие межбюджетные трансферты общего характера</t>
  </si>
  <si>
    <t>12 0 00 00000</t>
  </si>
  <si>
    <t>13 0 00 00000</t>
  </si>
  <si>
    <t>ЧЕТВЕРТОГО СОЗЫВА</t>
  </si>
  <si>
    <t>в 2023 году</t>
  </si>
  <si>
    <t>- дефицит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</si>
  <si>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2019-2024 годы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</si>
  <si>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2015-2024 годы» </t>
  </si>
  <si>
    <t>2024 год</t>
  </si>
  <si>
    <t>- 2024 год</t>
  </si>
  <si>
    <t>в 2024 году</t>
  </si>
  <si>
    <t>- на 2024 год</t>
  </si>
  <si>
    <t>Статья 7.</t>
  </si>
  <si>
    <t>10.1. Установить верхний предел объема муниципального  долга:</t>
  </si>
  <si>
    <t>10.2 Установить  объем расходов на обслуживание муниципального долга:</t>
  </si>
  <si>
    <t>13.2. Опубликовать настоящее решение в газете "Богдановский вестник".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</si>
  <si>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</si>
  <si>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</si>
  <si>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на 2017-2025 годы»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</si>
  <si>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</si>
  <si>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>240</t>
  </si>
  <si>
    <t>Программа муниципальных внутренних заимствований сельского поселения Богдановка муниципального района Нефтегорский Самарской области на 2024 год</t>
  </si>
  <si>
    <t>Привлечение средств в 2024 году</t>
  </si>
  <si>
    <t>Погашение долга в 2024 году</t>
  </si>
  <si>
    <t xml:space="preserve">Программа муниципальных гарантий сельского поселения Богдановка муниципального района Нефтегорский Самаоской области на 2024 год </t>
  </si>
  <si>
    <t>тыс.рублей</t>
  </si>
  <si>
    <t>- 2025 год</t>
  </si>
  <si>
    <t>5,00 тыс.рублей</t>
  </si>
  <si>
    <t>- на 2025 год</t>
  </si>
  <si>
    <t>1241,18 тыс.рублей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</si>
  <si>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</si>
  <si>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"Использование и охрана земель на территории сельского поселения Богдановка муниципального района Нефтегорский Самарской области" на 2019-2025 годы</t>
  </si>
  <si>
    <t>2025 год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</si>
  <si>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2024 -2025 годы</t>
  </si>
  <si>
    <t>Программа муниципальных внутренних заимствований сельского поселения Богдановка муниципального района Нефтегорский Самарской области на 2025 год</t>
  </si>
  <si>
    <t>Привлечение средств в 2025 году</t>
  </si>
  <si>
    <t>Погашение долга в 2025 году</t>
  </si>
  <si>
    <t xml:space="preserve">Программа муниципальных гарантий сельского поселения Богдановка муниципального района Нефтегорский Самаоской области на 2025 год </t>
  </si>
  <si>
    <t>Глава сельского поселения Богдановка</t>
  </si>
  <si>
    <t>А.В. Рубацов</t>
  </si>
  <si>
    <t>Налоговые и неналоговые доходы сельского поселения Богдановка муниципального района Нефтегорский Самарской области на 2024-2026 годы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</si>
  <si>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</si>
  <si>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</si>
  <si>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Субсидии бюджетам сельских поселений на обеспечение комплексного развития сельских поселений (04.01.00)</t>
  </si>
  <si>
    <t>Субсидии бюджетам сельских поселений на обеспечение комплексного развития сельских поселений (03.01.00)</t>
  </si>
  <si>
    <t>2 07 05030 10 0000 150</t>
  </si>
  <si>
    <t>Прочие безвозмездные поступления в бюджеты сельских поселений</t>
  </si>
  <si>
    <t>Глава</t>
  </si>
  <si>
    <t>А.В.Рубацов</t>
  </si>
  <si>
    <t>Ведомственная структура расходов бюджета сельского поселения Богдановка муниципального района Нефтегорский Самарской области на 2024 год</t>
  </si>
  <si>
    <t>Жилищное хозяйство</t>
  </si>
  <si>
    <t>Муниципальная программа "Комплексное развитие сельских территорий в сельском поселении Богдановка муниципального района Нефтегорский Самарской области на 2024-2025 годы"</t>
  </si>
  <si>
    <t>17</t>
  </si>
  <si>
    <t>Об утверждении бюджета                                                                                  сельского поселения Богдановка                                                                  муниципального района Нефтегорский Самарской области                                          на 2024 год и на плановый период 2025 и 2026 годы</t>
  </si>
  <si>
    <r>
      <t xml:space="preserve">     </t>
    </r>
    <r>
      <rPr>
        <sz val="12"/>
        <color theme="1"/>
        <rFont val="Times New Roman"/>
        <family val="1"/>
        <charset val="204"/>
        <scheme val="minor"/>
      </rPr>
      <t>Рассмотрев представленный бюджет сельского поселения Богдановка муниципального района Нефтегорский Самарской области на 2024 год и на плановый период 2025-2026 годы, руководствуясь Бюджетным кодексом РФ, Уставом сельского поселения Богдановка, Положением о бюджетном процессе и бюджетном устройстве в сельском поселении Богдановка муниципального района Нефтегорский Самарской области, Собрание представителей сельского поселения Богдановка</t>
    </r>
  </si>
  <si>
    <t>1. Утвердить бюджет сельского поселения Богдановка на 2024 год и плановый период 2025 и 2026 годы.</t>
  </si>
  <si>
    <t>1.1. Утвердить основные характеристики бюджета поселения на 2024год:</t>
  </si>
  <si>
    <t>1.2. Утвердить основные характеристики бюджета поселения на плановый период 2025од:</t>
  </si>
  <si>
    <t>1.3. Утвердить основные характеристики бюджета поселения на 2026год:</t>
  </si>
  <si>
    <t>- 2026 год</t>
  </si>
  <si>
    <t>в 2025 году</t>
  </si>
  <si>
    <t>областной бюджет</t>
  </si>
  <si>
    <t>- 2025год</t>
  </si>
  <si>
    <t>- на 2026 год</t>
  </si>
  <si>
    <t>1295,00 тыс. рублей</t>
  </si>
  <si>
    <t>1334,00 тыс.рублей</t>
  </si>
  <si>
    <t>7.1. на 2024 год согласно приложения №1 к настоящему решению.</t>
  </si>
  <si>
    <t>7.2. на плановый период 2025 и 2026 годов согласно приложения №2 к настоящему решению.</t>
  </si>
  <si>
    <t>8.1. на 2024 год согласно приложения №3 к настоящему решению.</t>
  </si>
  <si>
    <t>8.2. на плановый период 2025 и 2026 годов согласно приложения №4 к настоящему решению.</t>
  </si>
  <si>
    <t>Утвердить источник внутреннего финансирования дефицита бюджета поселения на 2024-2026 годы согласно приложения №5 к настоящему решению.</t>
  </si>
  <si>
    <t>Утвердить программу муниципальных гарантий сельского поселения Богдановка на 2024 год и плановый период 2025 и 2026 годы согласно приложения №6.</t>
  </si>
  <si>
    <t>Утвердить программу муниципальных внутренних заимствований сельского поселения Богдановка на 2024 год и плановый период 2025 и 2026 годы согласно приложения №7.</t>
  </si>
  <si>
    <t>13.1. Настоящее решение вступает в силу с 1 января 2024 года и действует по 31 декабря 2024года.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</si>
  <si>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2024 год</t>
  </si>
  <si>
    <t>17 0 00 00000</t>
  </si>
  <si>
    <t>4.3. Утвердить объемы безвозмездных поступлений в доход бюджета сельского поселения:</t>
  </si>
  <si>
    <t>1051,82 тыс. рублей</t>
  </si>
  <si>
    <t>- в 2024 году</t>
  </si>
  <si>
    <t>- в 2025 году</t>
  </si>
  <si>
    <t>826,80 тыс. рублей</t>
  </si>
  <si>
    <t>- в 2026 году</t>
  </si>
  <si>
    <t>686,00 тыс. рублей</t>
  </si>
  <si>
    <t>- на 1 января 2025 года в сумме 5295,0 тыс. рублей, в т.ч. верхний предел долга по муниципальным гарантиям в сумме 0 тыс. рублей</t>
  </si>
  <si>
    <t>- на 1 января 2026 года в сумме 4134,00 тыс. рублей, в т.ч. верхний предел долга по муниципальным гарантиям в сумме 0 тыс. рублей</t>
  </si>
  <si>
    <t>- на 1 января 2027 года в сумме 3430,00 тыс. рублей, в т.ч. верхний предел долга по муниципальным гарантиям в сумме 0 тыс. рублей</t>
  </si>
  <si>
    <t>Программа муниципальных гарантий сельского поселения Богдановка муниципального района Нефтегорский Самаоской области на 2024 год и на плановый период 2025 и 2026 годов.</t>
  </si>
  <si>
    <t>Сумма предоставляемой в 2024 году гарантии</t>
  </si>
  <si>
    <t>Сумма предоставляемой в 2025 году гарантии</t>
  </si>
  <si>
    <t xml:space="preserve">Программа муниципальных гарантий сельского поселения Богдановка муниципального района Нефтегорский Самаоской области на 2026 год </t>
  </si>
  <si>
    <t>Сумма предоставляемой в 2026 году гарантии</t>
  </si>
  <si>
    <t>Программа муниципальных внутренних заимствований сельского поселения Богдановка муниципального района Нефтегорский Самарской области на 2024 год и на плановый период 2025 и 2026 годов</t>
  </si>
  <si>
    <t>Программа муниципальных внутренних заимствований сельского поселения Богдановка муниципального района Нефтегорский Самарской области на 2026 год</t>
  </si>
  <si>
    <t>Привлечение средств в 2026 году</t>
  </si>
  <si>
    <t>Погашение долга в 2026 году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</si>
  <si>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2024-2026 годы.</t>
  </si>
  <si>
    <t>2026 год</t>
  </si>
  <si>
    <t>2 02 27576 10 0000 150</t>
  </si>
  <si>
    <t>Приложение №1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от 25.12.2023г№161</t>
  </si>
  <si>
    <t xml:space="preserve"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от 25.12.2023г.№161                                                                                                                                                                                  
</t>
  </si>
  <si>
    <t>Приложение №7                                                      к решению Собрания представителей сельского поселения Богдановка                                           "О бюджете сельского поселения Богдановка муниципального района Нефтегорский Самарской области на 2024 год и на плановый период 2025-2026 годов"от 25.12.2023г.№161</t>
  </si>
  <si>
    <t>Приложение №6                                                                                    к решению Собрания представителей сельского                       поселения Богдановка                                                                       "О бюджете сельского поселения Богдановка               муниципального района Нефтегорский Самарской области               на 2024 год и на плановый период 2025-2026 годов"от 25.12.2023г.№161</t>
  </si>
  <si>
    <t xml:space="preserve"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 от 25.12.2023г.№161                                                                             
</t>
  </si>
  <si>
    <t xml:space="preserve">Приложение №4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 от 25.15.2023г.№161                                                                              
</t>
  </si>
  <si>
    <t>Ведомственная структура расходов бюджета сельского поселения Богдановка муниципального района Нефтегорский Самарской области на 2025 и 2026 годы</t>
  </si>
  <si>
    <t>2025 год               Сумма, рублей</t>
  </si>
  <si>
    <t>2026 год             Сумма,  рублей</t>
  </si>
  <si>
    <t>Приложение №2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2024 год 
и на плановый период 2025 и 2026 годов»от 25.12.2023г.№161</t>
  </si>
  <si>
    <t>№161</t>
  </si>
  <si>
    <t>от 25 декабря  2023года</t>
  </si>
  <si>
    <t>1 03 02231 01 0000 100</t>
  </si>
  <si>
    <t>1 03 02241 01 0000 100</t>
  </si>
  <si>
    <t>1 03 02251 01 0000 100</t>
  </si>
  <si>
    <t>1 03 02261 01 0000 100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</si>
</sst>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Times New Roman"/>
      <family val="2"/>
      <scheme val="minor"/>
    </font>
    <font>
      <sz val="8"/>
      <color theme="1"/>
      <name val="Times New Roman"/>
      <family val="2"/>
      <charset val="204"/>
      <scheme val="minor"/>
    </font>
    <font>
      <sz val="8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2"/>
      <scheme val="minor"/>
    </font>
    <font>
      <sz val="12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2"/>
      <color theme="1"/>
      <name val="Times New Roman"/>
      <family val="2"/>
      <charset val="204"/>
      <scheme val="minor"/>
    </font>
    <font>
      <sz val="12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scheme val="minor"/>
    </font>
    <font>
      <sz val="12"/>
      <name val="Times New Roman"/>
      <family val="2"/>
      <scheme val="minor"/>
    </font>
    <font>
      <b/>
      <sz val="8"/>
      <color theme="1"/>
      <name val="Times New Roman"/>
      <family val="2"/>
      <charset val="204"/>
      <scheme val="minor"/>
    </font>
    <font>
      <b/>
      <sz val="8"/>
      <color rgb="FF000000"/>
      <name val="Times New Roman"/>
      <family val="2"/>
      <charset val="204"/>
      <scheme val="minor"/>
    </font>
    <font>
      <b/>
      <i/>
      <sz val="8"/>
      <name val="Times New Roman"/>
      <family val="2"/>
      <charset val="204"/>
      <scheme val="minor"/>
    </font>
    <font>
      <b/>
      <sz val="8"/>
      <name val="Times New Roman"/>
      <family val="2"/>
      <charset val="204"/>
      <scheme val="minor"/>
    </font>
    <font>
      <sz val="8"/>
      <color rgb="FF000000"/>
      <name val="Times New Roman"/>
      <family val="2"/>
      <charset val="204"/>
      <scheme val="minor"/>
    </font>
    <font>
      <sz val="8"/>
      <name val="Times New Roman"/>
      <family val="2"/>
      <charset val="204"/>
      <scheme val="minor"/>
    </font>
    <font>
      <sz val="8"/>
      <color theme="1"/>
      <name val="Times New Roman"/>
      <family val="1"/>
      <charset val="204"/>
      <scheme val="minor"/>
    </font>
    <font>
      <b/>
      <sz val="8"/>
      <color theme="1"/>
      <name val="Times New Roman"/>
      <family val="1"/>
      <charset val="204"/>
      <scheme val="minor"/>
    </font>
    <font>
      <b/>
      <sz val="8"/>
      <color rgb="FF000000"/>
      <name val="Times New Roman"/>
      <family val="1"/>
      <charset val="204"/>
      <scheme val="minor"/>
    </font>
    <font>
      <b/>
      <sz val="8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8"/>
      <color theme="1"/>
      <name val="Times New Roman"/>
      <family val="2"/>
      <scheme val="minor"/>
    </font>
    <font>
      <b/>
      <sz val="8"/>
      <name val="Times New Roman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  <scheme val="minor"/>
    </font>
    <font>
      <sz val="9"/>
      <color rgb="FF000000"/>
      <name val="Times New Roman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0" xfId="0" applyFont="1"/>
    <xf numFmtId="0" fontId="24" fillId="2" borderId="0" xfId="0" applyFont="1" applyFill="1"/>
    <xf numFmtId="0" fontId="13" fillId="0" borderId="0" xfId="0" applyFont="1"/>
    <xf numFmtId="49" fontId="0" fillId="0" borderId="0" xfId="0" applyNumberFormat="1"/>
    <xf numFmtId="49" fontId="13" fillId="0" borderId="0" xfId="0" applyNumberFormat="1" applyFont="1"/>
    <xf numFmtId="3" fontId="0" fillId="0" borderId="0" xfId="0" applyNumberFormat="1"/>
    <xf numFmtId="49" fontId="26" fillId="0" borderId="0" xfId="0" applyNumberFormat="1" applyFont="1"/>
    <xf numFmtId="3" fontId="13" fillId="0" borderId="0" xfId="0" applyNumberFormat="1" applyFont="1"/>
    <xf numFmtId="49" fontId="27" fillId="0" borderId="0" xfId="0" applyNumberFormat="1" applyFont="1"/>
    <xf numFmtId="3" fontId="26" fillId="0" borderId="0" xfId="0" applyNumberFormat="1" applyFont="1"/>
    <xf numFmtId="0" fontId="26" fillId="0" borderId="0" xfId="0" applyFont="1"/>
    <xf numFmtId="3" fontId="28" fillId="0" borderId="0" xfId="0" applyNumberFormat="1" applyFont="1"/>
    <xf numFmtId="0" fontId="28" fillId="0" borderId="0" xfId="0" applyFont="1"/>
    <xf numFmtId="0" fontId="0" fillId="0" borderId="0" xfId="0" applyAlignment="1">
      <alignment horizontal="center" vertical="top" wrapText="1"/>
    </xf>
    <xf numFmtId="0" fontId="20" fillId="0" borderId="0" xfId="0" applyFont="1"/>
    <xf numFmtId="0" fontId="0" fillId="0" borderId="2" xfId="0" applyBorder="1" applyAlignment="1">
      <alignment horizontal="center" vertical="center" wrapText="1"/>
    </xf>
    <xf numFmtId="0" fontId="19" fillId="2" borderId="0" xfId="0" applyFont="1" applyFill="1"/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/>
    </xf>
    <xf numFmtId="0" fontId="17" fillId="0" borderId="7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/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26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/>
    <xf numFmtId="0" fontId="0" fillId="0" borderId="2" xfId="0" applyBorder="1" applyAlignment="1">
      <alignment wrapText="1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0" xfId="0" applyFont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0" fillId="0" borderId="0" xfId="0" applyFont="1"/>
    <xf numFmtId="3" fontId="11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top" wrapText="1"/>
    </xf>
    <xf numFmtId="0" fontId="37" fillId="0" borderId="8" xfId="0" applyFont="1" applyBorder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6" fillId="0" borderId="0" xfId="0" applyFont="1" applyAlignment="1"/>
    <xf numFmtId="0" fontId="33" fillId="0" borderId="0" xfId="0" applyFont="1" applyAlignment="1"/>
    <xf numFmtId="0" fontId="33" fillId="0" borderId="0" xfId="0" applyFont="1" applyBorder="1" applyAlignment="1">
      <alignment vertical="center"/>
    </xf>
    <xf numFmtId="0" fontId="37" fillId="0" borderId="0" xfId="0" applyFont="1" applyBorder="1"/>
    <xf numFmtId="0" fontId="39" fillId="0" borderId="0" xfId="0" applyFont="1" applyAlignment="1">
      <alignment horizontal="left"/>
    </xf>
    <xf numFmtId="0" fontId="39" fillId="0" borderId="0" xfId="0" applyFont="1"/>
    <xf numFmtId="49" fontId="25" fillId="0" borderId="0" xfId="0" applyNumberFormat="1" applyFont="1" applyAlignment="1">
      <alignment horizontal="left" vertical="top" wrapText="1"/>
    </xf>
    <xf numFmtId="0" fontId="4" fillId="2" borderId="0" xfId="0" applyFont="1" applyFill="1"/>
    <xf numFmtId="0" fontId="3" fillId="2" borderId="0" xfId="0" applyFont="1" applyFill="1"/>
    <xf numFmtId="0" fontId="23" fillId="2" borderId="0" xfId="0" applyFont="1" applyFill="1"/>
    <xf numFmtId="0" fontId="1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0" fillId="2" borderId="0" xfId="0" applyFill="1"/>
    <xf numFmtId="0" fontId="1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top" wrapText="1"/>
    </xf>
    <xf numFmtId="49" fontId="42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center"/>
    </xf>
    <xf numFmtId="4" fontId="13" fillId="0" borderId="0" xfId="0" applyNumberFormat="1" applyFont="1"/>
    <xf numFmtId="49" fontId="44" fillId="0" borderId="0" xfId="0" applyNumberFormat="1" applyFont="1" applyAlignment="1">
      <alignment horizontal="left" wrapText="1"/>
    </xf>
    <xf numFmtId="4" fontId="44" fillId="0" borderId="0" xfId="0" applyNumberFormat="1" applyFont="1" applyAlignment="1">
      <alignment horizontal="right" wrapText="1"/>
    </xf>
    <xf numFmtId="4" fontId="26" fillId="0" borderId="0" xfId="0" applyNumberFormat="1" applyFont="1"/>
    <xf numFmtId="4" fontId="45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46" fillId="5" borderId="2" xfId="0" applyNumberFormat="1" applyFont="1" applyFill="1" applyBorder="1" applyAlignment="1">
      <alignment horizontal="center" vertical="center" wrapText="1"/>
    </xf>
    <xf numFmtId="4" fontId="47" fillId="2" borderId="2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/>
    </xf>
    <xf numFmtId="49" fontId="45" fillId="5" borderId="2" xfId="0" applyNumberFormat="1" applyFont="1" applyFill="1" applyBorder="1" applyAlignment="1">
      <alignment horizontal="center" vertical="center"/>
    </xf>
    <xf numFmtId="4" fontId="45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" fontId="48" fillId="5" borderId="2" xfId="0" applyNumberFormat="1" applyFont="1" applyFill="1" applyBorder="1" applyAlignment="1">
      <alignment horizontal="center" vertical="center"/>
    </xf>
    <xf numFmtId="4" fontId="50" fillId="4" borderId="2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top" wrapText="1"/>
    </xf>
    <xf numFmtId="0" fontId="50" fillId="2" borderId="2" xfId="0" applyFont="1" applyFill="1" applyBorder="1" applyAlignment="1">
      <alignment horizontal="center" vertical="center"/>
    </xf>
    <xf numFmtId="49" fontId="50" fillId="2" borderId="2" xfId="0" applyNumberFormat="1" applyFont="1" applyFill="1" applyBorder="1" applyAlignment="1">
      <alignment horizontal="center" vertical="center"/>
    </xf>
    <xf numFmtId="4" fontId="50" fillId="2" borderId="2" xfId="0" applyNumberFormat="1" applyFont="1" applyFill="1" applyBorder="1" applyAlignment="1">
      <alignment horizontal="center" vertical="center"/>
    </xf>
    <xf numFmtId="0" fontId="50" fillId="4" borderId="2" xfId="0" applyFont="1" applyFill="1" applyBorder="1" applyAlignment="1">
      <alignment horizontal="center" vertical="center"/>
    </xf>
    <xf numFmtId="49" fontId="5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49" fontId="48" fillId="5" borderId="2" xfId="0" applyNumberFormat="1" applyFont="1" applyFill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 wrapText="1"/>
    </xf>
    <xf numFmtId="49" fontId="45" fillId="2" borderId="2" xfId="0" applyNumberFormat="1" applyFont="1" applyFill="1" applyBorder="1" applyAlignment="1">
      <alignment horizontal="center" vertical="center"/>
    </xf>
    <xf numFmtId="49" fontId="45" fillId="2" borderId="2" xfId="0" applyNumberFormat="1" applyFont="1" applyFill="1" applyBorder="1" applyAlignment="1">
      <alignment horizontal="left" vertical="top" wrapText="1"/>
    </xf>
    <xf numFmtId="3" fontId="45" fillId="2" borderId="2" xfId="0" applyNumberFormat="1" applyFont="1" applyFill="1" applyBorder="1" applyAlignment="1">
      <alignment horizontal="center" vertical="center"/>
    </xf>
    <xf numFmtId="49" fontId="49" fillId="2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/>
    </xf>
    <xf numFmtId="49" fontId="45" fillId="2" borderId="2" xfId="0" applyNumberFormat="1" applyFont="1" applyFill="1" applyBorder="1" applyAlignment="1">
      <alignment horizontal="left" vertical="center" wrapText="1"/>
    </xf>
    <xf numFmtId="49" fontId="49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left" vertical="center"/>
    </xf>
    <xf numFmtId="3" fontId="4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5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9" fillId="4" borderId="2" xfId="0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horizontal="left" vertical="center" wrapText="1"/>
    </xf>
    <xf numFmtId="0" fontId="45" fillId="5" borderId="2" xfId="0" applyFont="1" applyFill="1" applyBorder="1" applyAlignment="1">
      <alignment horizontal="left" vertical="center"/>
    </xf>
    <xf numFmtId="0" fontId="46" fillId="5" borderId="2" xfId="0" applyFont="1" applyFill="1" applyBorder="1" applyAlignment="1">
      <alignment horizontal="left" vertical="center" wrapText="1"/>
    </xf>
    <xf numFmtId="49" fontId="50" fillId="4" borderId="2" xfId="0" applyNumberFormat="1" applyFont="1" applyFill="1" applyBorder="1" applyAlignment="1">
      <alignment horizontal="left" vertical="center" wrapText="1"/>
    </xf>
    <xf numFmtId="49" fontId="46" fillId="5" borderId="2" xfId="0" applyNumberFormat="1" applyFont="1" applyFill="1" applyBorder="1" applyAlignment="1">
      <alignment horizontal="left" vertical="center" wrapText="1"/>
    </xf>
    <xf numFmtId="0" fontId="48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5" borderId="2" xfId="0" applyFont="1" applyFill="1" applyBorder="1" applyAlignment="1">
      <alignment horizontal="left" vertical="top" wrapText="1"/>
    </xf>
    <xf numFmtId="0" fontId="45" fillId="0" borderId="2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left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4" fontId="51" fillId="0" borderId="2" xfId="0" applyNumberFormat="1" applyFont="1" applyBorder="1" applyAlignment="1">
      <alignment horizontal="center" vertical="center" wrapText="1"/>
    </xf>
    <xf numFmtId="4" fontId="45" fillId="0" borderId="2" xfId="0" applyNumberFormat="1" applyFont="1" applyBorder="1" applyAlignment="1">
      <alignment horizontal="center" vertical="top" wrapText="1"/>
    </xf>
    <xf numFmtId="4" fontId="48" fillId="2" borderId="2" xfId="0" applyNumberFormat="1" applyFont="1" applyFill="1" applyBorder="1" applyAlignment="1">
      <alignment horizontal="center" vertical="center"/>
    </xf>
    <xf numFmtId="4" fontId="45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5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42" fillId="2" borderId="2" xfId="0" applyFont="1" applyFill="1" applyBorder="1" applyAlignment="1">
      <alignment vertical="center" wrapText="1"/>
    </xf>
    <xf numFmtId="0" fontId="42" fillId="2" borderId="2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vertical="center" wrapText="1"/>
    </xf>
    <xf numFmtId="0" fontId="55" fillId="2" borderId="2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vertical="center" wrapText="1"/>
    </xf>
    <xf numFmtId="0" fontId="56" fillId="2" borderId="2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0" fontId="52" fillId="0" borderId="2" xfId="0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vertical="center" wrapText="1"/>
    </xf>
    <xf numFmtId="4" fontId="42" fillId="2" borderId="2" xfId="0" applyNumberFormat="1" applyFont="1" applyFill="1" applyBorder="1" applyAlignment="1">
      <alignment horizontal="center" vertical="center"/>
    </xf>
    <xf numFmtId="4" fontId="41" fillId="2" borderId="2" xfId="0" applyNumberFormat="1" applyFont="1" applyFill="1" applyBorder="1" applyAlignment="1">
      <alignment horizontal="center" vertical="center"/>
    </xf>
    <xf numFmtId="4" fontId="51" fillId="2" borderId="2" xfId="0" applyNumberFormat="1" applyFont="1" applyFill="1" applyBorder="1" applyAlignment="1">
      <alignment horizontal="center" vertical="center"/>
    </xf>
    <xf numFmtId="4" fontId="52" fillId="2" borderId="2" xfId="0" applyNumberFormat="1" applyFont="1" applyFill="1" applyBorder="1" applyAlignment="1">
      <alignment horizontal="center" vertical="center"/>
    </xf>
    <xf numFmtId="4" fontId="55" fillId="2" borderId="2" xfId="0" applyNumberFormat="1" applyFont="1" applyFill="1" applyBorder="1" applyAlignment="1">
      <alignment horizontal="center" vertical="center"/>
    </xf>
    <xf numFmtId="4" fontId="54" fillId="2" borderId="2" xfId="0" applyNumberFormat="1" applyFont="1" applyFill="1" applyBorder="1" applyAlignment="1">
      <alignment horizontal="center" vertical="center"/>
    </xf>
    <xf numFmtId="4" fontId="56" fillId="2" borderId="2" xfId="0" applyNumberFormat="1" applyFont="1" applyFill="1" applyBorder="1" applyAlignment="1">
      <alignment horizontal="center" vertical="center"/>
    </xf>
    <xf numFmtId="4" fontId="57" fillId="2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4" fontId="22" fillId="0" borderId="0" xfId="0" applyNumberFormat="1" applyFont="1"/>
    <xf numFmtId="4" fontId="0" fillId="0" borderId="0" xfId="0" applyNumberFormat="1"/>
    <xf numFmtId="49" fontId="54" fillId="2" borderId="2" xfId="0" applyNumberFormat="1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0" fontId="29" fillId="2" borderId="0" xfId="0" applyFont="1" applyFill="1"/>
    <xf numFmtId="3" fontId="43" fillId="0" borderId="2" xfId="0" applyNumberFormat="1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 wrapText="1"/>
    </xf>
    <xf numFmtId="4" fontId="58" fillId="0" borderId="2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vertical="center" wrapText="1"/>
    </xf>
    <xf numFmtId="4" fontId="43" fillId="0" borderId="2" xfId="0" applyNumberFormat="1" applyFont="1" applyBorder="1" applyAlignment="1">
      <alignment horizontal="center" vertical="center"/>
    </xf>
    <xf numFmtId="4" fontId="59" fillId="0" borderId="2" xfId="0" applyNumberFormat="1" applyFont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49" fontId="41" fillId="4" borderId="2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vertical="top" wrapText="1"/>
    </xf>
    <xf numFmtId="0" fontId="41" fillId="4" borderId="2" xfId="0" applyFont="1" applyFill="1" applyBorder="1" applyAlignment="1">
      <alignment vertical="top" wrapText="1"/>
    </xf>
    <xf numFmtId="0" fontId="41" fillId="4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/>
    </xf>
    <xf numFmtId="49" fontId="42" fillId="5" borderId="10" xfId="0" applyNumberFormat="1" applyFont="1" applyFill="1" applyBorder="1" applyAlignment="1" applyProtection="1">
      <alignment horizontal="left" vertical="top" wrapText="1"/>
    </xf>
    <xf numFmtId="0" fontId="46" fillId="2" borderId="2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49" fontId="46" fillId="2" borderId="2" xfId="0" applyNumberFormat="1" applyFont="1" applyFill="1" applyBorder="1" applyAlignment="1">
      <alignment horizontal="left" vertical="center" wrapText="1"/>
    </xf>
    <xf numFmtId="0" fontId="4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44" fillId="0" borderId="0" xfId="0" applyNumberFormat="1" applyFont="1"/>
    <xf numFmtId="4" fontId="2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28" fillId="0" borderId="0" xfId="0" applyNumberFormat="1" applyFont="1"/>
    <xf numFmtId="0" fontId="49" fillId="0" borderId="2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0" fontId="62" fillId="0" borderId="2" xfId="0" applyFont="1" applyFill="1" applyBorder="1" applyAlignment="1">
      <alignment horizontal="left" vertical="center" wrapText="1"/>
    </xf>
    <xf numFmtId="0" fontId="63" fillId="2" borderId="2" xfId="0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left" vertical="center" wrapText="1"/>
    </xf>
    <xf numFmtId="49" fontId="52" fillId="2" borderId="2" xfId="0" applyNumberFormat="1" applyFont="1" applyFill="1" applyBorder="1" applyAlignment="1">
      <alignment horizontal="center" vertical="center"/>
    </xf>
    <xf numFmtId="49" fontId="51" fillId="2" borderId="2" xfId="0" applyNumberFormat="1" applyFont="1" applyFill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49" fontId="60" fillId="0" borderId="2" xfId="0" applyNumberFormat="1" applyFont="1" applyBorder="1" applyAlignment="1">
      <alignment horizontal="center" vertical="center"/>
    </xf>
    <xf numFmtId="49" fontId="60" fillId="0" borderId="2" xfId="0" applyNumberFormat="1" applyFont="1" applyBorder="1" applyAlignment="1">
      <alignment vertical="top" wrapText="1"/>
    </xf>
    <xf numFmtId="49" fontId="60" fillId="0" borderId="5" xfId="0" applyNumberFormat="1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49" fontId="64" fillId="0" borderId="2" xfId="0" applyNumberFormat="1" applyFont="1" applyBorder="1" applyAlignment="1">
      <alignment vertical="top" wrapText="1"/>
    </xf>
    <xf numFmtId="4" fontId="64" fillId="0" borderId="2" xfId="0" applyNumberFormat="1" applyFont="1" applyBorder="1" applyAlignment="1">
      <alignment horizontal="center" vertical="center"/>
    </xf>
    <xf numFmtId="49" fontId="61" fillId="0" borderId="2" xfId="0" applyNumberFormat="1" applyFont="1" applyBorder="1" applyAlignment="1">
      <alignment horizontal="center" vertical="center"/>
    </xf>
    <xf numFmtId="49" fontId="61" fillId="0" borderId="2" xfId="0" applyNumberFormat="1" applyFont="1" applyBorder="1" applyAlignment="1">
      <alignment vertical="top" wrapText="1"/>
    </xf>
    <xf numFmtId="4" fontId="61" fillId="0" borderId="2" xfId="0" applyNumberFormat="1" applyFont="1" applyBorder="1" applyAlignment="1">
      <alignment horizontal="center" vertical="center"/>
    </xf>
    <xf numFmtId="49" fontId="61" fillId="0" borderId="2" xfId="0" applyNumberFormat="1" applyFont="1" applyFill="1" applyBorder="1" applyAlignment="1">
      <alignment horizontal="center" vertical="center"/>
    </xf>
    <xf numFmtId="0" fontId="61" fillId="0" borderId="2" xfId="0" applyFont="1" applyBorder="1" applyAlignment="1">
      <alignment vertical="top"/>
    </xf>
    <xf numFmtId="49" fontId="1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3" fontId="13" fillId="0" borderId="0" xfId="0" applyNumberFormat="1" applyFont="1" applyFill="1"/>
    <xf numFmtId="49" fontId="41" fillId="0" borderId="2" xfId="0" applyNumberFormat="1" applyFont="1" applyFill="1" applyBorder="1" applyAlignment="1">
      <alignment vertical="top" wrapText="1"/>
    </xf>
    <xf numFmtId="0" fontId="40" fillId="0" borderId="0" xfId="0" applyFont="1" applyFill="1"/>
    <xf numFmtId="49" fontId="34" fillId="0" borderId="2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top" wrapText="1"/>
    </xf>
    <xf numFmtId="49" fontId="13" fillId="0" borderId="0" xfId="0" applyNumberFormat="1" applyFont="1" applyFill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Fill="1" applyAlignment="1">
      <alignment horizontal="left"/>
    </xf>
    <xf numFmtId="49" fontId="44" fillId="0" borderId="0" xfId="0" applyNumberFormat="1" applyFont="1" applyAlignment="1">
      <alignment horizontal="left" wrapText="1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justify" wrapText="1"/>
    </xf>
    <xf numFmtId="49" fontId="28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45" fillId="0" borderId="2" xfId="0" applyFont="1" applyBorder="1" applyAlignment="1">
      <alignment horizontal="center" vertical="center" wrapText="1"/>
    </xf>
    <xf numFmtId="4" fontId="45" fillId="0" borderId="2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0" fontId="45" fillId="0" borderId="6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49" fontId="45" fillId="0" borderId="7" xfId="0" applyNumberFormat="1" applyFont="1" applyBorder="1" applyAlignment="1">
      <alignment horizontal="center" vertical="top" wrapText="1"/>
    </xf>
    <xf numFmtId="49" fontId="45" fillId="0" borderId="6" xfId="0" applyNumberFormat="1" applyFont="1" applyBorder="1" applyAlignment="1">
      <alignment horizontal="center" vertical="top" wrapText="1"/>
    </xf>
    <xf numFmtId="49" fontId="45" fillId="0" borderId="2" xfId="0" applyNumberFormat="1" applyFont="1" applyBorder="1" applyAlignment="1">
      <alignment horizontal="center" vertical="center" wrapText="1"/>
    </xf>
    <xf numFmtId="3" fontId="45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4" fontId="52" fillId="0" borderId="2" xfId="0" applyNumberFormat="1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3" fontId="4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18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6" fillId="0" borderId="0" xfId="0" applyFont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right" vertical="center"/>
    </xf>
    <xf numFmtId="0" fontId="33" fillId="0" borderId="1" xfId="0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21"/>
  <sheetViews>
    <sheetView tabSelected="1" showWhiteSpace="0" view="pageLayout" zoomScale="120" zoomScaleNormal="100" zoomScalePageLayoutView="120" workbookViewId="0">
      <selection activeCell="A13" sqref="A13:E13"/>
    </sheetView>
  </sheetViews>
  <sheetFormatPr defaultRowHeight="15" x14ac:dyDescent="0.25"/>
  <cols>
    <col min="1" max="1" width="27.42578125" style="9" customWidth="1"/>
    <col min="2" max="2" width="27" style="11" customWidth="1"/>
    <col min="5" max="5" width="19" customWidth="1"/>
  </cols>
  <sheetData>
    <row r="1" spans="1:9" ht="20.25" x14ac:dyDescent="0.3">
      <c r="A1" s="281" t="s">
        <v>147</v>
      </c>
      <c r="B1" s="281"/>
      <c r="C1" s="281"/>
      <c r="D1" s="281"/>
      <c r="E1" s="281"/>
      <c r="F1" s="68"/>
      <c r="G1" s="68"/>
      <c r="H1" s="68"/>
      <c r="I1" s="68"/>
    </row>
    <row r="2" spans="1:9" ht="20.25" x14ac:dyDescent="0.3">
      <c r="A2" s="281" t="s">
        <v>148</v>
      </c>
      <c r="B2" s="281"/>
      <c r="C2" s="281"/>
      <c r="D2" s="281"/>
      <c r="E2" s="281"/>
      <c r="F2" s="68"/>
      <c r="G2" s="68"/>
      <c r="H2" s="68"/>
      <c r="I2" s="68"/>
    </row>
    <row r="3" spans="1:9" ht="20.25" x14ac:dyDescent="0.3">
      <c r="A3" s="281" t="s">
        <v>149</v>
      </c>
      <c r="B3" s="281"/>
      <c r="C3" s="281"/>
      <c r="D3" s="281"/>
      <c r="E3" s="281"/>
      <c r="F3" s="68"/>
      <c r="G3" s="68"/>
      <c r="H3" s="68"/>
      <c r="I3" s="68"/>
    </row>
    <row r="4" spans="1:9" ht="20.25" x14ac:dyDescent="0.3">
      <c r="A4" s="281" t="s">
        <v>150</v>
      </c>
      <c r="B4" s="281"/>
      <c r="C4" s="281"/>
      <c r="D4" s="281"/>
      <c r="E4" s="281"/>
      <c r="F4" s="68"/>
      <c r="G4" s="68"/>
      <c r="H4" s="68"/>
      <c r="I4" s="68"/>
    </row>
    <row r="5" spans="1:9" ht="20.25" x14ac:dyDescent="0.3">
      <c r="A5" s="281" t="s">
        <v>151</v>
      </c>
      <c r="B5" s="281"/>
      <c r="C5" s="281"/>
      <c r="D5" s="281"/>
      <c r="E5" s="281"/>
      <c r="F5" s="68"/>
      <c r="G5" s="68"/>
      <c r="H5" s="68"/>
      <c r="I5" s="68"/>
    </row>
    <row r="6" spans="1:9" ht="18.75" x14ac:dyDescent="0.3">
      <c r="A6" s="274" t="s">
        <v>185</v>
      </c>
      <c r="B6" s="274"/>
      <c r="C6" s="274"/>
      <c r="D6" s="274"/>
      <c r="E6" s="274"/>
      <c r="F6" s="69"/>
      <c r="G6" s="69"/>
      <c r="H6" s="69"/>
      <c r="I6" s="69"/>
    </row>
    <row r="7" spans="1:9" ht="15.75" thickBot="1" x14ac:dyDescent="0.3">
      <c r="A7" s="65"/>
      <c r="B7" s="65"/>
      <c r="C7" s="65"/>
      <c r="D7" s="65"/>
      <c r="E7" s="65"/>
      <c r="F7" s="71"/>
      <c r="G7" s="71"/>
      <c r="H7" s="71"/>
      <c r="I7" s="71"/>
    </row>
    <row r="8" spans="1:9" ht="21.75" customHeight="1" x14ac:dyDescent="0.25">
      <c r="A8" s="275" t="s">
        <v>152</v>
      </c>
      <c r="B8" s="275"/>
      <c r="C8" s="275"/>
      <c r="D8" s="275"/>
      <c r="E8" s="275"/>
      <c r="F8" s="70"/>
      <c r="G8" s="70"/>
      <c r="H8" s="70"/>
      <c r="I8" s="70"/>
    </row>
    <row r="9" spans="1:9" x14ac:dyDescent="0.25">
      <c r="A9"/>
      <c r="B9"/>
    </row>
    <row r="10" spans="1:9" s="73" customFormat="1" ht="15.75" x14ac:dyDescent="0.25">
      <c r="A10" s="66" t="s">
        <v>291</v>
      </c>
      <c r="B10" s="66"/>
      <c r="C10" s="66"/>
      <c r="D10" s="72"/>
      <c r="E10" s="264" t="s">
        <v>290</v>
      </c>
      <c r="I10" s="67"/>
    </row>
    <row r="11" spans="1:9" x14ac:dyDescent="0.25">
      <c r="A11"/>
      <c r="B11"/>
    </row>
    <row r="13" spans="1:9" ht="77.25" customHeight="1" x14ac:dyDescent="0.25">
      <c r="A13" s="279" t="s">
        <v>235</v>
      </c>
      <c r="B13" s="279"/>
      <c r="C13" s="279"/>
      <c r="D13" s="279"/>
      <c r="E13" s="279"/>
    </row>
    <row r="14" spans="1:9" ht="20.25" customHeight="1" x14ac:dyDescent="0.25">
      <c r="A14" s="64"/>
      <c r="B14" s="64"/>
      <c r="C14" s="64"/>
      <c r="D14" s="64"/>
      <c r="E14" s="64"/>
    </row>
    <row r="15" spans="1:9" ht="102.75" customHeight="1" x14ac:dyDescent="0.25">
      <c r="A15" s="280" t="s">
        <v>236</v>
      </c>
      <c r="B15" s="280"/>
      <c r="C15" s="280"/>
      <c r="D15" s="280"/>
      <c r="E15" s="280"/>
    </row>
    <row r="16" spans="1:9" ht="15" customHeight="1" x14ac:dyDescent="0.25">
      <c r="A16" s="74"/>
      <c r="B16" s="74"/>
      <c r="C16" s="74"/>
      <c r="D16" s="74"/>
      <c r="E16" s="74"/>
    </row>
    <row r="17" spans="1:5" ht="23.25" customHeight="1" x14ac:dyDescent="0.25">
      <c r="A17" s="279" t="s">
        <v>153</v>
      </c>
      <c r="B17" s="279"/>
      <c r="C17" s="279"/>
      <c r="D17" s="279"/>
      <c r="E17" s="279"/>
    </row>
    <row r="18" spans="1:5" ht="15" customHeight="1" x14ac:dyDescent="0.25">
      <c r="A18" s="64"/>
      <c r="B18" s="64"/>
      <c r="C18" s="64"/>
      <c r="D18" s="64"/>
      <c r="E18" s="64"/>
    </row>
    <row r="19" spans="1:5" ht="33.75" customHeight="1" x14ac:dyDescent="0.25">
      <c r="A19" s="269" t="s">
        <v>237</v>
      </c>
      <c r="B19" s="269"/>
      <c r="C19" s="269"/>
      <c r="D19" s="269"/>
      <c r="E19" s="269"/>
    </row>
    <row r="20" spans="1:5" ht="18.75" customHeight="1" x14ac:dyDescent="0.25">
      <c r="A20" s="12" t="s">
        <v>74</v>
      </c>
    </row>
    <row r="21" spans="1:5" ht="15.75" x14ac:dyDescent="0.25">
      <c r="A21" s="271" t="s">
        <v>238</v>
      </c>
      <c r="B21" s="271"/>
      <c r="C21" s="271"/>
      <c r="D21" s="271"/>
      <c r="E21" s="271"/>
    </row>
    <row r="22" spans="1:5" ht="15.75" x14ac:dyDescent="0.25">
      <c r="A22" s="10" t="s">
        <v>75</v>
      </c>
      <c r="B22" s="91">
        <v>15048.44</v>
      </c>
      <c r="C22" s="8" t="s">
        <v>207</v>
      </c>
      <c r="D22" s="8"/>
      <c r="E22" s="8"/>
    </row>
    <row r="23" spans="1:5" ht="15.75" x14ac:dyDescent="0.25">
      <c r="A23" s="10" t="s">
        <v>76</v>
      </c>
      <c r="B23" s="91">
        <v>15329.98</v>
      </c>
      <c r="C23" s="8" t="s">
        <v>207</v>
      </c>
      <c r="D23" s="8"/>
      <c r="E23" s="8"/>
    </row>
    <row r="24" spans="1:5" ht="15.75" x14ac:dyDescent="0.25">
      <c r="A24" s="10" t="s">
        <v>187</v>
      </c>
      <c r="B24" s="91">
        <f>B23-B22</f>
        <v>281.53999999999905</v>
      </c>
      <c r="C24" s="8" t="s">
        <v>207</v>
      </c>
      <c r="D24" s="8"/>
      <c r="E24" s="8"/>
    </row>
    <row r="25" spans="1:5" ht="15.75" x14ac:dyDescent="0.25">
      <c r="A25" s="272" t="s">
        <v>239</v>
      </c>
      <c r="B25" s="272"/>
      <c r="C25" s="272"/>
      <c r="D25" s="272"/>
      <c r="E25" s="272"/>
    </row>
    <row r="26" spans="1:5" ht="15.75" x14ac:dyDescent="0.25">
      <c r="A26" s="10" t="s">
        <v>75</v>
      </c>
      <c r="B26" s="91">
        <v>4312.8599999999997</v>
      </c>
      <c r="C26" s="8" t="s">
        <v>207</v>
      </c>
      <c r="D26" s="8"/>
      <c r="E26" s="8"/>
    </row>
    <row r="27" spans="1:5" ht="15.75" x14ac:dyDescent="0.25">
      <c r="A27" s="10" t="s">
        <v>76</v>
      </c>
      <c r="B27" s="91">
        <v>4655.58</v>
      </c>
      <c r="C27" s="8" t="s">
        <v>207</v>
      </c>
      <c r="D27" s="8"/>
      <c r="E27" s="8"/>
    </row>
    <row r="28" spans="1:5" ht="15.75" x14ac:dyDescent="0.25">
      <c r="A28" s="10" t="s">
        <v>187</v>
      </c>
      <c r="B28" s="91">
        <f>B27-B26</f>
        <v>342.72000000000025</v>
      </c>
      <c r="C28" s="8" t="s">
        <v>207</v>
      </c>
      <c r="D28" s="8"/>
      <c r="E28" s="8"/>
    </row>
    <row r="29" spans="1:5" ht="15.75" x14ac:dyDescent="0.25">
      <c r="A29" s="271" t="s">
        <v>240</v>
      </c>
      <c r="B29" s="271"/>
      <c r="C29" s="271"/>
      <c r="D29" s="271"/>
      <c r="E29" s="271"/>
    </row>
    <row r="30" spans="1:5" ht="15.75" x14ac:dyDescent="0.25">
      <c r="A30" s="10" t="s">
        <v>75</v>
      </c>
      <c r="B30" s="91">
        <v>3622.9</v>
      </c>
      <c r="C30" s="8" t="s">
        <v>207</v>
      </c>
      <c r="D30" s="8"/>
      <c r="E30" s="8"/>
    </row>
    <row r="31" spans="1:5" ht="15.75" x14ac:dyDescent="0.25">
      <c r="A31" s="10" t="s">
        <v>76</v>
      </c>
      <c r="B31" s="91">
        <v>3652.62</v>
      </c>
      <c r="C31" s="8" t="s">
        <v>207</v>
      </c>
      <c r="D31" s="8"/>
      <c r="E31" s="8"/>
    </row>
    <row r="32" spans="1:5" ht="15.75" x14ac:dyDescent="0.25">
      <c r="A32" s="10" t="s">
        <v>187</v>
      </c>
      <c r="B32" s="91">
        <f>B31-B30</f>
        <v>29.7199999999998</v>
      </c>
      <c r="C32" s="8" t="s">
        <v>207</v>
      </c>
      <c r="D32" s="8"/>
      <c r="E32" s="8"/>
    </row>
    <row r="33" spans="1:5" ht="15.75" x14ac:dyDescent="0.25">
      <c r="A33" s="12" t="s">
        <v>77</v>
      </c>
      <c r="B33" s="13"/>
      <c r="C33" s="8"/>
      <c r="D33" s="8"/>
      <c r="E33" s="8"/>
    </row>
    <row r="34" spans="1:5" ht="15.75" x14ac:dyDescent="0.25">
      <c r="A34" s="10" t="s">
        <v>78</v>
      </c>
      <c r="B34" s="13"/>
      <c r="C34" s="8"/>
      <c r="D34" s="8"/>
      <c r="E34" s="8"/>
    </row>
    <row r="35" spans="1:5" ht="15.75" x14ac:dyDescent="0.25">
      <c r="A35" s="10" t="s">
        <v>208</v>
      </c>
      <c r="B35" s="91">
        <v>80</v>
      </c>
      <c r="C35" s="8" t="s">
        <v>207</v>
      </c>
      <c r="D35" s="8"/>
      <c r="E35" s="8"/>
    </row>
    <row r="36" spans="1:5" ht="15.75" x14ac:dyDescent="0.25">
      <c r="A36" s="10" t="s">
        <v>241</v>
      </c>
      <c r="B36" s="91">
        <v>155</v>
      </c>
      <c r="C36" s="8" t="s">
        <v>207</v>
      </c>
      <c r="D36" s="8"/>
      <c r="E36" s="8"/>
    </row>
    <row r="37" spans="1:5" ht="15.75" x14ac:dyDescent="0.25">
      <c r="A37" s="10"/>
      <c r="B37" s="13"/>
      <c r="C37" s="8"/>
      <c r="D37" s="8"/>
      <c r="E37" s="8"/>
    </row>
    <row r="38" spans="1:5" ht="15.75" x14ac:dyDescent="0.25">
      <c r="A38" s="10"/>
      <c r="B38" s="13"/>
      <c r="C38" s="8"/>
      <c r="D38" s="8"/>
      <c r="E38" s="8"/>
    </row>
    <row r="39" spans="1:5" ht="15.75" x14ac:dyDescent="0.25">
      <c r="A39" s="12" t="s">
        <v>79</v>
      </c>
      <c r="B39" s="13"/>
      <c r="C39" s="8"/>
      <c r="D39" s="8"/>
      <c r="E39" s="8"/>
    </row>
    <row r="40" spans="1:5" ht="31.5" customHeight="1" x14ac:dyDescent="0.25">
      <c r="A40" s="273" t="s">
        <v>155</v>
      </c>
      <c r="B40" s="273"/>
      <c r="C40" s="273"/>
      <c r="D40" s="273"/>
      <c r="E40" s="273"/>
    </row>
    <row r="41" spans="1:5" ht="15.75" customHeight="1" x14ac:dyDescent="0.25">
      <c r="A41" s="92" t="s">
        <v>192</v>
      </c>
      <c r="B41" s="93">
        <v>15</v>
      </c>
      <c r="C41" s="273" t="s">
        <v>207</v>
      </c>
      <c r="D41" s="273"/>
      <c r="E41" s="92"/>
    </row>
    <row r="42" spans="1:5" ht="0.75" customHeight="1" x14ac:dyDescent="0.25">
      <c r="A42" s="92" t="s">
        <v>186</v>
      </c>
      <c r="B42" s="93"/>
      <c r="C42" s="92" t="s">
        <v>154</v>
      </c>
      <c r="D42" s="92"/>
      <c r="E42" s="92"/>
    </row>
    <row r="43" spans="1:5" ht="15.75" customHeight="1" x14ac:dyDescent="0.25">
      <c r="A43" s="92" t="s">
        <v>242</v>
      </c>
      <c r="B43" s="93">
        <v>15</v>
      </c>
      <c r="C43" s="273" t="s">
        <v>207</v>
      </c>
      <c r="D43" s="273"/>
      <c r="E43" s="92"/>
    </row>
    <row r="44" spans="1:5" ht="15.75" x14ac:dyDescent="0.25">
      <c r="A44" s="12" t="s">
        <v>80</v>
      </c>
      <c r="B44" s="13"/>
      <c r="C44" s="8"/>
      <c r="D44" s="8"/>
      <c r="E44" s="8"/>
    </row>
    <row r="45" spans="1:5" ht="15.75" x14ac:dyDescent="0.25">
      <c r="A45" s="271" t="s">
        <v>81</v>
      </c>
      <c r="B45" s="271"/>
      <c r="C45" s="271"/>
      <c r="D45" s="271"/>
      <c r="E45" s="271"/>
    </row>
    <row r="46" spans="1:5" s="6" customFormat="1" ht="20.25" customHeight="1" x14ac:dyDescent="0.25">
      <c r="A46" s="12" t="s">
        <v>191</v>
      </c>
      <c r="B46" s="94">
        <f>B47+B48+B49</f>
        <v>7943.52</v>
      </c>
      <c r="C46" s="16" t="s">
        <v>207</v>
      </c>
      <c r="D46" s="16"/>
      <c r="E46" s="16"/>
    </row>
    <row r="47" spans="1:5" ht="21" customHeight="1" x14ac:dyDescent="0.25">
      <c r="A47" s="259" t="s">
        <v>82</v>
      </c>
      <c r="B47" s="260">
        <v>33.909999999999997</v>
      </c>
      <c r="C47" s="261" t="s">
        <v>207</v>
      </c>
      <c r="D47" s="261"/>
      <c r="E47" s="8"/>
    </row>
    <row r="48" spans="1:5" ht="18.75" customHeight="1" x14ac:dyDescent="0.25">
      <c r="A48" s="259" t="s">
        <v>243</v>
      </c>
      <c r="B48" s="260">
        <v>1088.06</v>
      </c>
      <c r="C48" s="261" t="s">
        <v>207</v>
      </c>
      <c r="D48" s="261"/>
      <c r="E48" s="8"/>
    </row>
    <row r="49" spans="1:5" ht="22.5" customHeight="1" x14ac:dyDescent="0.25">
      <c r="A49" s="10" t="s">
        <v>156</v>
      </c>
      <c r="B49" s="91">
        <v>6821.55</v>
      </c>
      <c r="C49" s="8" t="s">
        <v>207</v>
      </c>
      <c r="D49" s="8"/>
      <c r="E49" s="8"/>
    </row>
    <row r="50" spans="1:5" s="6" customFormat="1" ht="27.75" customHeight="1" x14ac:dyDescent="0.25">
      <c r="A50" s="12" t="s">
        <v>208</v>
      </c>
      <c r="B50" s="94">
        <f>B52+B51</f>
        <v>178.86</v>
      </c>
      <c r="C50" s="16" t="s">
        <v>207</v>
      </c>
      <c r="D50" s="16"/>
      <c r="E50" s="16"/>
    </row>
    <row r="51" spans="1:5" s="6" customFormat="1" ht="21.75" customHeight="1" x14ac:dyDescent="0.25">
      <c r="A51" s="10" t="s">
        <v>82</v>
      </c>
      <c r="B51" s="238">
        <v>27.28</v>
      </c>
      <c r="C51" s="261" t="s">
        <v>207</v>
      </c>
      <c r="D51" s="16"/>
      <c r="E51" s="16"/>
    </row>
    <row r="52" spans="1:5" ht="15.75" x14ac:dyDescent="0.25">
      <c r="A52" s="10" t="s">
        <v>156</v>
      </c>
      <c r="B52" s="91">
        <v>151.58000000000001</v>
      </c>
      <c r="C52" s="8" t="s">
        <v>207</v>
      </c>
      <c r="D52" s="8"/>
      <c r="E52" s="8"/>
    </row>
    <row r="53" spans="1:5" s="6" customFormat="1" ht="30.75" customHeight="1" x14ac:dyDescent="0.25">
      <c r="A53" s="12" t="s">
        <v>241</v>
      </c>
      <c r="B53" s="94">
        <f>B55+B54</f>
        <v>192.9</v>
      </c>
      <c r="C53" s="16" t="s">
        <v>207</v>
      </c>
      <c r="D53" s="16"/>
      <c r="E53" s="16"/>
    </row>
    <row r="54" spans="1:5" s="6" customFormat="1" ht="15.75" x14ac:dyDescent="0.25">
      <c r="A54" s="10" t="s">
        <v>82</v>
      </c>
      <c r="B54" s="238">
        <v>27.28</v>
      </c>
      <c r="C54" s="261" t="s">
        <v>207</v>
      </c>
      <c r="D54" s="16"/>
      <c r="E54" s="16"/>
    </row>
    <row r="55" spans="1:5" ht="15.75" x14ac:dyDescent="0.25">
      <c r="A55" s="10" t="s">
        <v>156</v>
      </c>
      <c r="B55" s="91">
        <v>165.62</v>
      </c>
      <c r="C55" s="8" t="s">
        <v>207</v>
      </c>
      <c r="D55" s="8"/>
      <c r="E55" s="8"/>
    </row>
    <row r="56" spans="1:5" ht="15.75" x14ac:dyDescent="0.25">
      <c r="A56" s="10" t="s">
        <v>97</v>
      </c>
      <c r="B56" s="13"/>
      <c r="C56" s="8"/>
      <c r="D56" s="8"/>
      <c r="E56" s="8"/>
    </row>
    <row r="57" spans="1:5" ht="15.75" x14ac:dyDescent="0.25">
      <c r="A57" s="12" t="s">
        <v>191</v>
      </c>
      <c r="B57" s="91">
        <v>648.58000000000004</v>
      </c>
      <c r="C57" s="8" t="s">
        <v>207</v>
      </c>
      <c r="D57" s="8"/>
      <c r="E57" s="8"/>
    </row>
    <row r="58" spans="1:5" ht="15.75" x14ac:dyDescent="0.25">
      <c r="A58" s="270" t="s">
        <v>258</v>
      </c>
      <c r="B58" s="270"/>
      <c r="C58" s="270"/>
      <c r="D58" s="270"/>
      <c r="E58" s="270"/>
    </row>
    <row r="59" spans="1:5" s="6" customFormat="1" ht="15.75" x14ac:dyDescent="0.25">
      <c r="A59" s="12" t="s">
        <v>191</v>
      </c>
      <c r="B59" s="94">
        <f>B60+B61+B62</f>
        <v>7943.52</v>
      </c>
      <c r="C59" s="16" t="s">
        <v>207</v>
      </c>
      <c r="D59" s="16"/>
      <c r="E59" s="16"/>
    </row>
    <row r="60" spans="1:5" ht="21" customHeight="1" x14ac:dyDescent="0.25">
      <c r="A60" s="10" t="s">
        <v>82</v>
      </c>
      <c r="B60" s="91">
        <v>33.909999999999997</v>
      </c>
      <c r="C60" s="8" t="s">
        <v>207</v>
      </c>
      <c r="D60" s="8"/>
      <c r="E60" s="8"/>
    </row>
    <row r="61" spans="1:5" ht="15.75" x14ac:dyDescent="0.25">
      <c r="A61" s="259" t="s">
        <v>243</v>
      </c>
      <c r="B61" s="260">
        <v>1088.06</v>
      </c>
      <c r="C61" s="261" t="s">
        <v>207</v>
      </c>
      <c r="D61" s="261"/>
      <c r="E61" s="8"/>
    </row>
    <row r="62" spans="1:5" ht="15.75" x14ac:dyDescent="0.25">
      <c r="A62" s="10" t="s">
        <v>156</v>
      </c>
      <c r="B62" s="91">
        <v>6821.55</v>
      </c>
      <c r="C62" s="8" t="s">
        <v>207</v>
      </c>
      <c r="D62" s="8"/>
      <c r="E62" s="8"/>
    </row>
    <row r="63" spans="1:5" s="6" customFormat="1" ht="23.25" customHeight="1" x14ac:dyDescent="0.25">
      <c r="A63" s="12" t="s">
        <v>244</v>
      </c>
      <c r="B63" s="94">
        <f>B65+B64</f>
        <v>178.86</v>
      </c>
      <c r="C63" s="16" t="s">
        <v>207</v>
      </c>
      <c r="D63" s="16"/>
      <c r="E63" s="16"/>
    </row>
    <row r="64" spans="1:5" s="6" customFormat="1" ht="24" customHeight="1" x14ac:dyDescent="0.25">
      <c r="A64" s="10" t="s">
        <v>82</v>
      </c>
      <c r="B64" s="238">
        <v>27.28</v>
      </c>
      <c r="C64" s="261" t="s">
        <v>207</v>
      </c>
      <c r="D64" s="16"/>
      <c r="E64" s="16"/>
    </row>
    <row r="65" spans="1:5" ht="15.75" x14ac:dyDescent="0.25">
      <c r="A65" s="10" t="s">
        <v>156</v>
      </c>
      <c r="B65" s="91">
        <v>151.58000000000001</v>
      </c>
      <c r="C65" s="8" t="s">
        <v>207</v>
      </c>
      <c r="D65" s="8"/>
      <c r="E65" s="8"/>
    </row>
    <row r="66" spans="1:5" s="6" customFormat="1" ht="28.5" customHeight="1" x14ac:dyDescent="0.25">
      <c r="A66" s="12" t="s">
        <v>241</v>
      </c>
      <c r="B66" s="94">
        <f>B68+B67</f>
        <v>192.9</v>
      </c>
      <c r="C66" s="16" t="s">
        <v>207</v>
      </c>
      <c r="D66" s="16"/>
      <c r="E66" s="16"/>
    </row>
    <row r="67" spans="1:5" s="6" customFormat="1" ht="14.25" customHeight="1" x14ac:dyDescent="0.25">
      <c r="A67" s="10" t="s">
        <v>82</v>
      </c>
      <c r="B67" s="238">
        <v>27.28</v>
      </c>
      <c r="C67" s="261" t="s">
        <v>207</v>
      </c>
      <c r="D67" s="16"/>
      <c r="E67" s="16"/>
    </row>
    <row r="68" spans="1:5" ht="25.5" customHeight="1" x14ac:dyDescent="0.25">
      <c r="A68" s="10" t="s">
        <v>156</v>
      </c>
      <c r="B68" s="91">
        <v>165.62</v>
      </c>
      <c r="C68" s="8" t="s">
        <v>207</v>
      </c>
      <c r="D68" s="8"/>
      <c r="E68" s="8"/>
    </row>
    <row r="69" spans="1:5" ht="15.75" x14ac:dyDescent="0.25">
      <c r="A69" s="12" t="s">
        <v>83</v>
      </c>
      <c r="B69" s="13"/>
      <c r="C69" s="8"/>
      <c r="D69" s="8"/>
      <c r="E69" s="8"/>
    </row>
    <row r="70" spans="1:5" ht="33" customHeight="1" x14ac:dyDescent="0.25">
      <c r="A70" s="277" t="s">
        <v>85</v>
      </c>
      <c r="B70" s="277"/>
      <c r="C70" s="277"/>
      <c r="D70" s="277"/>
      <c r="E70" s="277"/>
    </row>
    <row r="71" spans="1:5" ht="15.75" x14ac:dyDescent="0.25">
      <c r="A71" s="10" t="s">
        <v>193</v>
      </c>
      <c r="B71" s="8" t="s">
        <v>209</v>
      </c>
      <c r="C71" s="8"/>
      <c r="D71" s="8"/>
      <c r="E71" s="8"/>
    </row>
    <row r="72" spans="1:5" ht="15.75" x14ac:dyDescent="0.25">
      <c r="A72" s="10" t="s">
        <v>210</v>
      </c>
      <c r="B72" s="8" t="s">
        <v>209</v>
      </c>
      <c r="C72" s="8"/>
      <c r="D72" s="8"/>
      <c r="E72" s="8"/>
    </row>
    <row r="73" spans="1:5" ht="15.75" x14ac:dyDescent="0.25">
      <c r="A73" s="10" t="s">
        <v>245</v>
      </c>
      <c r="B73" s="8" t="s">
        <v>209</v>
      </c>
      <c r="C73" s="8"/>
      <c r="D73" s="8"/>
      <c r="E73" s="8"/>
    </row>
    <row r="74" spans="1:5" ht="15.75" x14ac:dyDescent="0.25">
      <c r="A74" s="14" t="s">
        <v>84</v>
      </c>
      <c r="B74" s="13"/>
      <c r="C74" s="8"/>
      <c r="D74" s="8"/>
      <c r="E74" s="8"/>
    </row>
    <row r="75" spans="1:5" ht="15.75" x14ac:dyDescent="0.25">
      <c r="A75" s="277" t="s">
        <v>86</v>
      </c>
      <c r="B75" s="277"/>
      <c r="C75" s="277"/>
      <c r="D75" s="277"/>
      <c r="E75" s="277"/>
    </row>
    <row r="76" spans="1:5" ht="15.75" x14ac:dyDescent="0.25">
      <c r="A76" s="10" t="s">
        <v>193</v>
      </c>
      <c r="B76" s="235" t="s">
        <v>246</v>
      </c>
      <c r="C76" s="8"/>
      <c r="D76" s="8"/>
      <c r="E76" s="8"/>
    </row>
    <row r="77" spans="1:5" ht="15.75" x14ac:dyDescent="0.25">
      <c r="A77" s="10" t="s">
        <v>210</v>
      </c>
      <c r="B77" s="235" t="s">
        <v>247</v>
      </c>
      <c r="C77" s="8"/>
      <c r="D77" s="8"/>
      <c r="E77" s="8"/>
    </row>
    <row r="78" spans="1:5" ht="15.75" x14ac:dyDescent="0.25">
      <c r="A78" s="10" t="s">
        <v>245</v>
      </c>
      <c r="B78" s="235" t="s">
        <v>211</v>
      </c>
      <c r="C78" s="8"/>
      <c r="D78" s="8"/>
      <c r="E78" s="8"/>
    </row>
    <row r="79" spans="1:5" ht="15.75" x14ac:dyDescent="0.25">
      <c r="A79" s="12" t="s">
        <v>194</v>
      </c>
      <c r="B79" s="235"/>
      <c r="C79" s="8"/>
      <c r="D79" s="8"/>
      <c r="E79" s="8"/>
    </row>
    <row r="80" spans="1:5" ht="15.75" x14ac:dyDescent="0.25">
      <c r="A80" s="10" t="s">
        <v>88</v>
      </c>
      <c r="B80" s="235"/>
      <c r="C80" s="8"/>
      <c r="D80" s="8"/>
      <c r="E80" s="8"/>
    </row>
    <row r="81" spans="1:5" ht="15.75" x14ac:dyDescent="0.25">
      <c r="A81" s="10" t="s">
        <v>248</v>
      </c>
      <c r="B81" s="13"/>
      <c r="C81" s="8"/>
      <c r="D81" s="8"/>
      <c r="E81" s="8"/>
    </row>
    <row r="82" spans="1:5" ht="35.25" customHeight="1" x14ac:dyDescent="0.25">
      <c r="A82" s="259" t="s">
        <v>249</v>
      </c>
      <c r="B82" s="13"/>
      <c r="C82" s="8"/>
      <c r="D82" s="8"/>
      <c r="E82" s="8"/>
    </row>
    <row r="83" spans="1:5" ht="15.75" x14ac:dyDescent="0.25">
      <c r="A83" s="12" t="s">
        <v>87</v>
      </c>
      <c r="B83" s="13"/>
      <c r="C83" s="8"/>
      <c r="D83" s="8"/>
      <c r="E83" s="8"/>
    </row>
    <row r="84" spans="1:5" ht="47.25" customHeight="1" x14ac:dyDescent="0.25">
      <c r="A84" s="277" t="s">
        <v>90</v>
      </c>
      <c r="B84" s="277"/>
      <c r="C84" s="277"/>
      <c r="D84" s="277"/>
      <c r="E84" s="277"/>
    </row>
    <row r="85" spans="1:5" ht="15.75" x14ac:dyDescent="0.25">
      <c r="A85" s="10" t="s">
        <v>250</v>
      </c>
      <c r="B85" s="13"/>
      <c r="C85" s="8"/>
      <c r="D85" s="8"/>
      <c r="E85" s="8"/>
    </row>
    <row r="86" spans="1:5" ht="15.75" x14ac:dyDescent="0.25">
      <c r="A86" s="259" t="s">
        <v>251</v>
      </c>
      <c r="B86" s="262"/>
      <c r="C86" s="261"/>
      <c r="D86" s="261"/>
      <c r="E86" s="261"/>
    </row>
    <row r="87" spans="1:5" ht="15.75" x14ac:dyDescent="0.25">
      <c r="A87" s="12" t="s">
        <v>89</v>
      </c>
      <c r="B87" s="13"/>
      <c r="C87" s="8"/>
      <c r="D87" s="8"/>
      <c r="E87" s="8"/>
    </row>
    <row r="88" spans="1:5" ht="32.25" customHeight="1" x14ac:dyDescent="0.25">
      <c r="A88" s="271" t="s">
        <v>252</v>
      </c>
      <c r="B88" s="271"/>
      <c r="C88" s="271"/>
      <c r="D88" s="271"/>
      <c r="E88" s="271"/>
    </row>
    <row r="89" spans="1:5" ht="15.75" x14ac:dyDescent="0.25">
      <c r="A89" s="12" t="s">
        <v>91</v>
      </c>
      <c r="B89" s="13"/>
      <c r="C89" s="8"/>
      <c r="D89" s="8"/>
      <c r="E89" s="8"/>
    </row>
    <row r="90" spans="1:5" ht="15.75" x14ac:dyDescent="0.25">
      <c r="A90" s="259" t="s">
        <v>195</v>
      </c>
      <c r="B90" s="13"/>
      <c r="C90" s="8"/>
      <c r="D90" s="8"/>
      <c r="E90" s="8"/>
    </row>
    <row r="91" spans="1:5" ht="31.5" customHeight="1" x14ac:dyDescent="0.25">
      <c r="A91" s="277" t="s">
        <v>265</v>
      </c>
      <c r="B91" s="277"/>
      <c r="C91" s="277"/>
      <c r="D91" s="277"/>
      <c r="E91" s="277"/>
    </row>
    <row r="92" spans="1:5" ht="31.5" customHeight="1" x14ac:dyDescent="0.25">
      <c r="A92" s="277" t="s">
        <v>266</v>
      </c>
      <c r="B92" s="277"/>
      <c r="C92" s="277"/>
      <c r="D92" s="277"/>
      <c r="E92" s="277"/>
    </row>
    <row r="93" spans="1:5" ht="31.5" customHeight="1" x14ac:dyDescent="0.25">
      <c r="A93" s="277" t="s">
        <v>267</v>
      </c>
      <c r="B93" s="277"/>
      <c r="C93" s="277"/>
      <c r="D93" s="277"/>
      <c r="E93" s="277"/>
    </row>
    <row r="94" spans="1:5" ht="15.75" x14ac:dyDescent="0.25">
      <c r="A94" s="259" t="s">
        <v>196</v>
      </c>
      <c r="B94" s="13"/>
      <c r="C94" s="8"/>
      <c r="D94" s="8"/>
      <c r="E94" s="8"/>
    </row>
    <row r="95" spans="1:5" ht="15.75" x14ac:dyDescent="0.25">
      <c r="A95" s="10" t="s">
        <v>260</v>
      </c>
      <c r="B95" s="13" t="s">
        <v>259</v>
      </c>
      <c r="C95" s="8"/>
      <c r="D95" s="8"/>
      <c r="E95" s="8"/>
    </row>
    <row r="96" spans="1:5" ht="15.75" x14ac:dyDescent="0.25">
      <c r="A96" s="10" t="s">
        <v>261</v>
      </c>
      <c r="B96" s="13" t="s">
        <v>262</v>
      </c>
      <c r="C96" s="8"/>
      <c r="D96" s="8"/>
      <c r="E96" s="8"/>
    </row>
    <row r="97" spans="1:5" ht="15.75" x14ac:dyDescent="0.25">
      <c r="A97" s="10" t="s">
        <v>263</v>
      </c>
      <c r="B97" s="13" t="s">
        <v>264</v>
      </c>
      <c r="C97" s="8"/>
      <c r="D97" s="8"/>
      <c r="E97" s="8"/>
    </row>
    <row r="98" spans="1:5" ht="15.75" x14ac:dyDescent="0.25">
      <c r="A98" s="12" t="s">
        <v>92</v>
      </c>
      <c r="B98" s="15"/>
      <c r="C98" s="16"/>
      <c r="D98" s="16"/>
      <c r="E98" s="16"/>
    </row>
    <row r="99" spans="1:5" ht="15.75" customHeight="1" x14ac:dyDescent="0.25">
      <c r="A99" s="278" t="s">
        <v>253</v>
      </c>
      <c r="B99" s="278"/>
      <c r="C99" s="278"/>
      <c r="D99" s="278"/>
      <c r="E99" s="278"/>
    </row>
    <row r="100" spans="1:5" ht="15.75" customHeight="1" x14ac:dyDescent="0.25">
      <c r="A100" s="278"/>
      <c r="B100" s="278"/>
      <c r="C100" s="278"/>
      <c r="D100" s="278"/>
      <c r="E100" s="278"/>
    </row>
    <row r="101" spans="1:5" ht="15.75" x14ac:dyDescent="0.25">
      <c r="A101" s="12" t="s">
        <v>93</v>
      </c>
      <c r="B101" s="17"/>
      <c r="C101" s="18"/>
      <c r="D101" s="18"/>
      <c r="E101" s="18"/>
    </row>
    <row r="102" spans="1:5" ht="15.75" customHeight="1" x14ac:dyDescent="0.25">
      <c r="A102" s="278" t="s">
        <v>254</v>
      </c>
      <c r="B102" s="278"/>
      <c r="C102" s="278"/>
      <c r="D102" s="278"/>
      <c r="E102" s="278"/>
    </row>
    <row r="103" spans="1:5" ht="15.75" customHeight="1" x14ac:dyDescent="0.25">
      <c r="A103" s="278"/>
      <c r="B103" s="278"/>
      <c r="C103" s="278"/>
      <c r="D103" s="278"/>
      <c r="E103" s="278"/>
    </row>
    <row r="104" spans="1:5" ht="15.75" x14ac:dyDescent="0.25">
      <c r="A104" s="12" t="s">
        <v>98</v>
      </c>
      <c r="B104" s="13"/>
      <c r="C104" s="8"/>
      <c r="D104" s="8"/>
      <c r="E104" s="8"/>
    </row>
    <row r="105" spans="1:5" ht="30" customHeight="1" x14ac:dyDescent="0.25">
      <c r="A105" s="271" t="s">
        <v>255</v>
      </c>
      <c r="B105" s="271"/>
      <c r="C105" s="271"/>
      <c r="D105" s="271"/>
      <c r="E105" s="271"/>
    </row>
    <row r="106" spans="1:5" ht="15.75" x14ac:dyDescent="0.25">
      <c r="A106" s="10" t="s">
        <v>197</v>
      </c>
      <c r="B106" s="13"/>
      <c r="C106" s="8"/>
      <c r="D106" s="8"/>
      <c r="E106" s="8"/>
    </row>
    <row r="107" spans="1:5" ht="15.75" x14ac:dyDescent="0.25">
      <c r="A107" s="10"/>
      <c r="B107" s="13"/>
      <c r="C107" s="8"/>
      <c r="D107" s="8"/>
      <c r="E107" s="8"/>
    </row>
    <row r="108" spans="1:5" ht="15.75" x14ac:dyDescent="0.25">
      <c r="A108" s="10"/>
      <c r="B108" s="13"/>
      <c r="C108" s="8"/>
      <c r="D108" s="8"/>
      <c r="E108" s="8"/>
    </row>
    <row r="109" spans="1:5" ht="15.75" x14ac:dyDescent="0.25">
      <c r="A109" s="10"/>
      <c r="B109" s="13"/>
      <c r="C109" s="8"/>
      <c r="D109" s="8"/>
      <c r="E109" s="8"/>
    </row>
    <row r="110" spans="1:5" ht="15.75" x14ac:dyDescent="0.25">
      <c r="A110" s="276" t="s">
        <v>95</v>
      </c>
      <c r="B110" s="276"/>
      <c r="C110" s="8"/>
      <c r="D110" s="8"/>
      <c r="E110" s="8"/>
    </row>
    <row r="111" spans="1:5" ht="15.75" x14ac:dyDescent="0.25">
      <c r="A111" s="10" t="s">
        <v>94</v>
      </c>
      <c r="B111" s="13"/>
      <c r="C111" s="8"/>
      <c r="D111" s="8"/>
      <c r="E111" s="8" t="s">
        <v>96</v>
      </c>
    </row>
    <row r="112" spans="1:5" ht="15.75" x14ac:dyDescent="0.25">
      <c r="A112" s="10"/>
      <c r="B112" s="13"/>
      <c r="C112" s="8"/>
      <c r="D112" s="8"/>
      <c r="E112" s="8"/>
    </row>
    <row r="113" spans="1:5" ht="15.75" x14ac:dyDescent="0.25">
      <c r="A113" s="10" t="s">
        <v>229</v>
      </c>
      <c r="B113" s="13"/>
      <c r="C113" s="8"/>
      <c r="D113" s="8"/>
      <c r="E113" s="8"/>
    </row>
    <row r="114" spans="1:5" ht="15.75" x14ac:dyDescent="0.25">
      <c r="A114" s="10" t="s">
        <v>94</v>
      </c>
      <c r="B114" s="13"/>
      <c r="C114" s="8"/>
      <c r="D114" s="8"/>
      <c r="E114" s="8" t="s">
        <v>230</v>
      </c>
    </row>
    <row r="115" spans="1:5" ht="15.75" x14ac:dyDescent="0.25">
      <c r="A115" s="10"/>
      <c r="B115" s="13"/>
      <c r="C115" s="8"/>
      <c r="D115" s="8"/>
      <c r="E115" s="8"/>
    </row>
    <row r="121" spans="1:5" ht="36" customHeight="1" x14ac:dyDescent="0.25">
      <c r="A121"/>
      <c r="B121"/>
    </row>
  </sheetData>
  <mergeCells count="30">
    <mergeCell ref="A1:E1"/>
    <mergeCell ref="A2:E2"/>
    <mergeCell ref="A3:E3"/>
    <mergeCell ref="A4:E4"/>
    <mergeCell ref="A5:E5"/>
    <mergeCell ref="A6:E6"/>
    <mergeCell ref="A8:E8"/>
    <mergeCell ref="A110:B110"/>
    <mergeCell ref="A88:E88"/>
    <mergeCell ref="A91:E91"/>
    <mergeCell ref="A92:E92"/>
    <mergeCell ref="A93:E93"/>
    <mergeCell ref="A99:E100"/>
    <mergeCell ref="A102:E103"/>
    <mergeCell ref="A105:E105"/>
    <mergeCell ref="A84:E84"/>
    <mergeCell ref="A13:E13"/>
    <mergeCell ref="A70:E70"/>
    <mergeCell ref="A75:E75"/>
    <mergeCell ref="A15:E15"/>
    <mergeCell ref="A17:E17"/>
    <mergeCell ref="A19:E19"/>
    <mergeCell ref="A58:E58"/>
    <mergeCell ref="A21:E21"/>
    <mergeCell ref="A25:E25"/>
    <mergeCell ref="A29:E29"/>
    <mergeCell ref="A40:E40"/>
    <mergeCell ref="A45:E45"/>
    <mergeCell ref="C41:D41"/>
    <mergeCell ref="C43:D43"/>
  </mergeCells>
  <pageMargins left="0.7" right="0.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124"/>
  <sheetViews>
    <sheetView view="pageLayout" topLeftCell="A7" zoomScale="130" zoomScaleNormal="100" zoomScaleSheetLayoutView="140" zoomScalePageLayoutView="130" workbookViewId="0">
      <selection activeCell="B3" sqref="B3:B4"/>
    </sheetView>
  </sheetViews>
  <sheetFormatPr defaultRowHeight="15" x14ac:dyDescent="0.25"/>
  <cols>
    <col min="1" max="1" width="6.42578125" style="4" customWidth="1"/>
    <col min="2" max="2" width="38.42578125" style="150" customWidth="1"/>
    <col min="3" max="4" width="3.7109375" style="4" customWidth="1"/>
    <col min="5" max="5" width="3.28515625" style="4" customWidth="1"/>
    <col min="6" max="6" width="2.7109375" style="4" customWidth="1"/>
    <col min="7" max="7" width="7.5703125" style="4" customWidth="1"/>
    <col min="8" max="8" width="3.5703125" style="4" customWidth="1"/>
    <col min="9" max="9" width="11" style="96" customWidth="1"/>
    <col min="10" max="10" width="10.5703125" style="96" customWidth="1"/>
  </cols>
  <sheetData>
    <row r="1" spans="1:10" s="2" customFormat="1" ht="85.5" customHeight="1" x14ac:dyDescent="0.25">
      <c r="A1" s="3"/>
      <c r="B1" s="140"/>
      <c r="C1" s="3"/>
      <c r="D1" s="287" t="s">
        <v>280</v>
      </c>
      <c r="E1" s="287"/>
      <c r="F1" s="287"/>
      <c r="G1" s="287"/>
      <c r="H1" s="287"/>
      <c r="I1" s="287"/>
      <c r="J1" s="287"/>
    </row>
    <row r="2" spans="1:10" s="2" customFormat="1" ht="24.75" customHeight="1" x14ac:dyDescent="0.25">
      <c r="A2" s="288" t="s">
        <v>231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s="2" customFormat="1" ht="15.75" customHeight="1" x14ac:dyDescent="0.25">
      <c r="A3" s="289" t="s">
        <v>25</v>
      </c>
      <c r="B3" s="291" t="s">
        <v>26</v>
      </c>
      <c r="C3" s="282" t="s">
        <v>27</v>
      </c>
      <c r="D3" s="282" t="s">
        <v>28</v>
      </c>
      <c r="E3" s="282" t="s">
        <v>29</v>
      </c>
      <c r="F3" s="282"/>
      <c r="G3" s="282"/>
      <c r="H3" s="282" t="s">
        <v>30</v>
      </c>
      <c r="I3" s="283" t="s">
        <v>136</v>
      </c>
      <c r="J3" s="283"/>
    </row>
    <row r="4" spans="1:10" s="2" customFormat="1" ht="60" customHeight="1" x14ac:dyDescent="0.25">
      <c r="A4" s="290"/>
      <c r="B4" s="292"/>
      <c r="C4" s="282"/>
      <c r="D4" s="282"/>
      <c r="E4" s="282"/>
      <c r="F4" s="282"/>
      <c r="G4" s="282"/>
      <c r="H4" s="282"/>
      <c r="I4" s="95" t="s">
        <v>31</v>
      </c>
      <c r="J4" s="95" t="s">
        <v>32</v>
      </c>
    </row>
    <row r="5" spans="1:10" s="2" customFormat="1" ht="15" customHeight="1" x14ac:dyDescent="0.25">
      <c r="A5" s="102">
        <v>379</v>
      </c>
      <c r="B5" s="284" t="s">
        <v>1</v>
      </c>
      <c r="C5" s="285"/>
      <c r="D5" s="285"/>
      <c r="E5" s="285"/>
      <c r="F5" s="285"/>
      <c r="G5" s="285"/>
      <c r="H5" s="285"/>
      <c r="I5" s="285"/>
      <c r="J5" s="286"/>
    </row>
    <row r="6" spans="1:10" s="75" customFormat="1" ht="22.5" customHeight="1" x14ac:dyDescent="0.2">
      <c r="A6" s="103">
        <v>379</v>
      </c>
      <c r="B6" s="141" t="s">
        <v>21</v>
      </c>
      <c r="C6" s="104" t="s">
        <v>23</v>
      </c>
      <c r="D6" s="104" t="s">
        <v>22</v>
      </c>
      <c r="E6" s="103"/>
      <c r="F6" s="103"/>
      <c r="G6" s="103"/>
      <c r="H6" s="103"/>
      <c r="I6" s="105">
        <f>SUM(I8)</f>
        <v>730422</v>
      </c>
      <c r="J6" s="105"/>
    </row>
    <row r="7" spans="1:10" s="76" customFormat="1" ht="48.75" customHeight="1" x14ac:dyDescent="0.25">
      <c r="A7" s="106">
        <v>379</v>
      </c>
      <c r="B7" s="221" t="s">
        <v>175</v>
      </c>
      <c r="C7" s="107" t="s">
        <v>23</v>
      </c>
      <c r="D7" s="107" t="s">
        <v>22</v>
      </c>
      <c r="E7" s="106">
        <v>12</v>
      </c>
      <c r="F7" s="106">
        <v>0</v>
      </c>
      <c r="G7" s="106" t="s">
        <v>24</v>
      </c>
      <c r="H7" s="106"/>
      <c r="I7" s="99">
        <f>I8</f>
        <v>730422</v>
      </c>
      <c r="J7" s="99"/>
    </row>
    <row r="8" spans="1:10" s="76" customFormat="1" ht="26.25" customHeight="1" x14ac:dyDescent="0.25">
      <c r="A8" s="108">
        <v>379</v>
      </c>
      <c r="B8" s="142" t="s">
        <v>34</v>
      </c>
      <c r="C8" s="109" t="s">
        <v>23</v>
      </c>
      <c r="D8" s="109" t="s">
        <v>22</v>
      </c>
      <c r="E8" s="108">
        <v>12</v>
      </c>
      <c r="F8" s="108">
        <v>0</v>
      </c>
      <c r="G8" s="108" t="s">
        <v>24</v>
      </c>
      <c r="H8" s="108">
        <v>120</v>
      </c>
      <c r="I8" s="98">
        <v>730422</v>
      </c>
      <c r="J8" s="98"/>
    </row>
    <row r="9" spans="1:10" s="75" customFormat="1" ht="58.5" customHeight="1" x14ac:dyDescent="0.2">
      <c r="A9" s="103">
        <v>379</v>
      </c>
      <c r="B9" s="151" t="s">
        <v>71</v>
      </c>
      <c r="C9" s="104" t="s">
        <v>23</v>
      </c>
      <c r="D9" s="104" t="s">
        <v>35</v>
      </c>
      <c r="E9" s="103"/>
      <c r="F9" s="103"/>
      <c r="G9" s="103"/>
      <c r="H9" s="103"/>
      <c r="I9" s="110">
        <f>I10+I14</f>
        <v>1679900</v>
      </c>
      <c r="J9" s="105"/>
    </row>
    <row r="10" spans="1:10" s="76" customFormat="1" ht="50.25" customHeight="1" x14ac:dyDescent="0.25">
      <c r="A10" s="106">
        <v>379</v>
      </c>
      <c r="B10" s="221" t="s">
        <v>175</v>
      </c>
      <c r="C10" s="107" t="s">
        <v>23</v>
      </c>
      <c r="D10" s="107" t="s">
        <v>35</v>
      </c>
      <c r="E10" s="106">
        <v>12</v>
      </c>
      <c r="F10" s="106">
        <v>0</v>
      </c>
      <c r="G10" s="106" t="s">
        <v>24</v>
      </c>
      <c r="H10" s="106"/>
      <c r="I10" s="111">
        <f>SUM(I11:I13)</f>
        <v>1679900</v>
      </c>
      <c r="J10" s="99"/>
    </row>
    <row r="11" spans="1:10" s="76" customFormat="1" ht="24.75" customHeight="1" x14ac:dyDescent="0.25">
      <c r="A11" s="108">
        <v>379</v>
      </c>
      <c r="B11" s="144" t="s">
        <v>37</v>
      </c>
      <c r="C11" s="109" t="s">
        <v>23</v>
      </c>
      <c r="D11" s="109" t="s">
        <v>35</v>
      </c>
      <c r="E11" s="108">
        <v>12</v>
      </c>
      <c r="F11" s="108">
        <v>0</v>
      </c>
      <c r="G11" s="108" t="s">
        <v>24</v>
      </c>
      <c r="H11" s="108">
        <v>120</v>
      </c>
      <c r="I11" s="98">
        <f>1150000+347000</f>
        <v>1497000</v>
      </c>
      <c r="J11" s="98"/>
    </row>
    <row r="12" spans="1:10" s="22" customFormat="1" ht="23.25" customHeight="1" x14ac:dyDescent="0.25">
      <c r="A12" s="113">
        <v>379</v>
      </c>
      <c r="B12" s="144" t="s">
        <v>36</v>
      </c>
      <c r="C12" s="114" t="s">
        <v>23</v>
      </c>
      <c r="D12" s="114" t="s">
        <v>35</v>
      </c>
      <c r="E12" s="114" t="s">
        <v>159</v>
      </c>
      <c r="F12" s="113">
        <v>0</v>
      </c>
      <c r="G12" s="114" t="s">
        <v>24</v>
      </c>
      <c r="H12" s="113">
        <v>240</v>
      </c>
      <c r="I12" s="115">
        <v>182900</v>
      </c>
      <c r="J12" s="115"/>
    </row>
    <row r="13" spans="1:10" s="76" customFormat="1" ht="15.75" hidden="1" customHeight="1" x14ac:dyDescent="0.25">
      <c r="A13" s="108">
        <v>379</v>
      </c>
      <c r="B13" s="144" t="s">
        <v>38</v>
      </c>
      <c r="C13" s="109" t="s">
        <v>23</v>
      </c>
      <c r="D13" s="109" t="s">
        <v>35</v>
      </c>
      <c r="E13" s="108">
        <v>12</v>
      </c>
      <c r="F13" s="108">
        <v>0</v>
      </c>
      <c r="G13" s="108" t="s">
        <v>24</v>
      </c>
      <c r="H13" s="108">
        <v>850</v>
      </c>
      <c r="I13" s="98"/>
      <c r="J13" s="98"/>
    </row>
    <row r="14" spans="1:10" s="76" customFormat="1" ht="60.75" hidden="1" customHeight="1" x14ac:dyDescent="0.25">
      <c r="A14" s="106">
        <v>379</v>
      </c>
      <c r="B14" s="221" t="s">
        <v>176</v>
      </c>
      <c r="C14" s="107" t="s">
        <v>23</v>
      </c>
      <c r="D14" s="107" t="s">
        <v>35</v>
      </c>
      <c r="E14" s="106">
        <v>13</v>
      </c>
      <c r="F14" s="106">
        <v>0</v>
      </c>
      <c r="G14" s="106" t="s">
        <v>24</v>
      </c>
      <c r="H14" s="106"/>
      <c r="I14" s="111">
        <f>I15</f>
        <v>0</v>
      </c>
      <c r="J14" s="99"/>
    </row>
    <row r="15" spans="1:10" s="22" customFormat="1" ht="24.75" hidden="1" customHeight="1" x14ac:dyDescent="0.25">
      <c r="A15" s="113">
        <v>379</v>
      </c>
      <c r="B15" s="144" t="s">
        <v>36</v>
      </c>
      <c r="C15" s="114" t="s">
        <v>23</v>
      </c>
      <c r="D15" s="114" t="s">
        <v>35</v>
      </c>
      <c r="E15" s="114" t="s">
        <v>43</v>
      </c>
      <c r="F15" s="113">
        <v>0</v>
      </c>
      <c r="G15" s="114" t="s">
        <v>24</v>
      </c>
      <c r="H15" s="113">
        <v>240</v>
      </c>
      <c r="I15" s="115"/>
      <c r="J15" s="115"/>
    </row>
    <row r="16" spans="1:10" s="75" customFormat="1" ht="15.75" customHeight="1" x14ac:dyDescent="0.2">
      <c r="A16" s="103">
        <v>379</v>
      </c>
      <c r="B16" s="145" t="s">
        <v>39</v>
      </c>
      <c r="C16" s="104" t="s">
        <v>23</v>
      </c>
      <c r="D16" s="104" t="s">
        <v>40</v>
      </c>
      <c r="E16" s="103"/>
      <c r="F16" s="103"/>
      <c r="G16" s="103"/>
      <c r="H16" s="103"/>
      <c r="I16" s="105">
        <f>I17</f>
        <v>5000</v>
      </c>
      <c r="J16" s="105"/>
    </row>
    <row r="17" spans="1:10" s="76" customFormat="1" ht="27" customHeight="1" x14ac:dyDescent="0.25">
      <c r="A17" s="106">
        <v>379</v>
      </c>
      <c r="B17" s="143" t="s">
        <v>33</v>
      </c>
      <c r="C17" s="107" t="s">
        <v>23</v>
      </c>
      <c r="D17" s="107" t="s">
        <v>40</v>
      </c>
      <c r="E17" s="106">
        <v>99</v>
      </c>
      <c r="F17" s="106">
        <v>0</v>
      </c>
      <c r="G17" s="106" t="s">
        <v>24</v>
      </c>
      <c r="H17" s="106"/>
      <c r="I17" s="99">
        <f>I18</f>
        <v>5000</v>
      </c>
      <c r="J17" s="99"/>
    </row>
    <row r="18" spans="1:10" s="76" customFormat="1" ht="15.75" customHeight="1" x14ac:dyDescent="0.25">
      <c r="A18" s="108">
        <v>379</v>
      </c>
      <c r="B18" s="144" t="s">
        <v>41</v>
      </c>
      <c r="C18" s="109" t="s">
        <v>23</v>
      </c>
      <c r="D18" s="109" t="s">
        <v>40</v>
      </c>
      <c r="E18" s="108">
        <v>99</v>
      </c>
      <c r="F18" s="108">
        <v>0</v>
      </c>
      <c r="G18" s="108" t="s">
        <v>24</v>
      </c>
      <c r="H18" s="108">
        <v>870</v>
      </c>
      <c r="I18" s="98">
        <v>5000</v>
      </c>
      <c r="J18" s="98"/>
    </row>
    <row r="19" spans="1:10" s="75" customFormat="1" ht="15.75" customHeight="1" x14ac:dyDescent="0.2">
      <c r="A19" s="103">
        <v>379</v>
      </c>
      <c r="B19" s="146" t="s">
        <v>42</v>
      </c>
      <c r="C19" s="104" t="s">
        <v>23</v>
      </c>
      <c r="D19" s="104" t="s">
        <v>43</v>
      </c>
      <c r="E19" s="103"/>
      <c r="F19" s="103"/>
      <c r="G19" s="103"/>
      <c r="H19" s="103"/>
      <c r="I19" s="105">
        <f>I20+I22</f>
        <v>62900</v>
      </c>
      <c r="J19" s="105">
        <f>J20+J22</f>
        <v>0</v>
      </c>
    </row>
    <row r="20" spans="1:10" s="76" customFormat="1" ht="0.75" customHeight="1" x14ac:dyDescent="0.25">
      <c r="A20" s="106">
        <v>379</v>
      </c>
      <c r="B20" s="221" t="s">
        <v>177</v>
      </c>
      <c r="C20" s="107" t="s">
        <v>23</v>
      </c>
      <c r="D20" s="107" t="s">
        <v>43</v>
      </c>
      <c r="E20" s="107" t="s">
        <v>44</v>
      </c>
      <c r="F20" s="106">
        <v>0</v>
      </c>
      <c r="G20" s="106" t="s">
        <v>24</v>
      </c>
      <c r="H20" s="106"/>
      <c r="I20" s="99">
        <f>SUM(I21:I21)</f>
        <v>0</v>
      </c>
      <c r="J20" s="99">
        <f>SUM(J21:J21)</f>
        <v>0</v>
      </c>
    </row>
    <row r="21" spans="1:10" s="76" customFormat="1" ht="24.75" hidden="1" customHeight="1" x14ac:dyDescent="0.25">
      <c r="A21" s="108">
        <v>379</v>
      </c>
      <c r="B21" s="144" t="s">
        <v>36</v>
      </c>
      <c r="C21" s="109" t="s">
        <v>23</v>
      </c>
      <c r="D21" s="109" t="s">
        <v>43</v>
      </c>
      <c r="E21" s="109" t="s">
        <v>44</v>
      </c>
      <c r="F21" s="108">
        <v>0</v>
      </c>
      <c r="G21" s="108" t="s">
        <v>24</v>
      </c>
      <c r="H21" s="108">
        <v>240</v>
      </c>
      <c r="I21" s="115"/>
      <c r="J21" s="98"/>
    </row>
    <row r="22" spans="1:10" s="22" customFormat="1" ht="51" customHeight="1" x14ac:dyDescent="0.25">
      <c r="A22" s="116">
        <v>379</v>
      </c>
      <c r="B22" s="221" t="s">
        <v>175</v>
      </c>
      <c r="C22" s="117" t="s">
        <v>23</v>
      </c>
      <c r="D22" s="117" t="s">
        <v>43</v>
      </c>
      <c r="E22" s="117" t="s">
        <v>159</v>
      </c>
      <c r="F22" s="116">
        <v>0</v>
      </c>
      <c r="G22" s="117" t="s">
        <v>24</v>
      </c>
      <c r="H22" s="116"/>
      <c r="I22" s="111">
        <f>I23</f>
        <v>62900</v>
      </c>
      <c r="J22" s="111">
        <f>J23</f>
        <v>0</v>
      </c>
    </row>
    <row r="23" spans="1:10" s="22" customFormat="1" ht="24.75" customHeight="1" x14ac:dyDescent="0.25">
      <c r="A23" s="113">
        <v>379</v>
      </c>
      <c r="B23" s="144" t="s">
        <v>36</v>
      </c>
      <c r="C23" s="114" t="s">
        <v>23</v>
      </c>
      <c r="D23" s="114" t="s">
        <v>43</v>
      </c>
      <c r="E23" s="114" t="s">
        <v>159</v>
      </c>
      <c r="F23" s="113">
        <v>0</v>
      </c>
      <c r="G23" s="114" t="s">
        <v>24</v>
      </c>
      <c r="H23" s="113">
        <v>240</v>
      </c>
      <c r="I23" s="115">
        <v>62900</v>
      </c>
      <c r="J23" s="115"/>
    </row>
    <row r="24" spans="1:10" s="76" customFormat="1" ht="15.75" customHeight="1" x14ac:dyDescent="0.25">
      <c r="A24" s="103">
        <v>379</v>
      </c>
      <c r="B24" s="148" t="s">
        <v>157</v>
      </c>
      <c r="C24" s="104" t="s">
        <v>22</v>
      </c>
      <c r="D24" s="104" t="s">
        <v>46</v>
      </c>
      <c r="E24" s="104"/>
      <c r="F24" s="103"/>
      <c r="G24" s="103"/>
      <c r="H24" s="103"/>
      <c r="I24" s="105">
        <f>I25</f>
        <v>137760</v>
      </c>
      <c r="J24" s="105">
        <f>J25</f>
        <v>137760</v>
      </c>
    </row>
    <row r="25" spans="1:10" s="76" customFormat="1" ht="48" customHeight="1" x14ac:dyDescent="0.25">
      <c r="A25" s="118">
        <v>379</v>
      </c>
      <c r="B25" s="221" t="s">
        <v>175</v>
      </c>
      <c r="C25" s="119" t="s">
        <v>22</v>
      </c>
      <c r="D25" s="119" t="s">
        <v>46</v>
      </c>
      <c r="E25" s="222" t="s">
        <v>159</v>
      </c>
      <c r="F25" s="118">
        <v>0</v>
      </c>
      <c r="G25" s="119" t="s">
        <v>24</v>
      </c>
      <c r="H25" s="118"/>
      <c r="I25" s="120">
        <f>I26+I27</f>
        <v>137760</v>
      </c>
      <c r="J25" s="120">
        <f>J26+J27</f>
        <v>137760</v>
      </c>
    </row>
    <row r="26" spans="1:10" s="76" customFormat="1" ht="24.75" customHeight="1" x14ac:dyDescent="0.25">
      <c r="A26" s="108">
        <v>379</v>
      </c>
      <c r="B26" s="133" t="s">
        <v>34</v>
      </c>
      <c r="C26" s="109" t="s">
        <v>22</v>
      </c>
      <c r="D26" s="109" t="s">
        <v>46</v>
      </c>
      <c r="E26" s="223" t="s">
        <v>159</v>
      </c>
      <c r="F26" s="108">
        <v>0</v>
      </c>
      <c r="G26" s="109" t="s">
        <v>24</v>
      </c>
      <c r="H26" s="108">
        <v>120</v>
      </c>
      <c r="I26" s="98">
        <f>99360.2+30006.78</f>
        <v>129366.98</v>
      </c>
      <c r="J26" s="98">
        <f>99360.2+30006.78</f>
        <v>129366.98</v>
      </c>
    </row>
    <row r="27" spans="1:10" s="76" customFormat="1" ht="24.75" customHeight="1" x14ac:dyDescent="0.25">
      <c r="A27" s="108">
        <v>379</v>
      </c>
      <c r="B27" s="132" t="s">
        <v>36</v>
      </c>
      <c r="C27" s="109" t="s">
        <v>22</v>
      </c>
      <c r="D27" s="109" t="s">
        <v>46</v>
      </c>
      <c r="E27" s="223" t="s">
        <v>159</v>
      </c>
      <c r="F27" s="108">
        <v>0</v>
      </c>
      <c r="G27" s="109" t="s">
        <v>24</v>
      </c>
      <c r="H27" s="108">
        <v>240</v>
      </c>
      <c r="I27" s="98">
        <v>8393.02</v>
      </c>
      <c r="J27" s="98">
        <v>8393.02</v>
      </c>
    </row>
    <row r="28" spans="1:10" s="75" customFormat="1" ht="35.25" customHeight="1" x14ac:dyDescent="0.2">
      <c r="A28" s="103">
        <v>379</v>
      </c>
      <c r="B28" s="146" t="s">
        <v>179</v>
      </c>
      <c r="C28" s="104" t="s">
        <v>46</v>
      </c>
      <c r="D28" s="104" t="s">
        <v>53</v>
      </c>
      <c r="E28" s="104"/>
      <c r="F28" s="103"/>
      <c r="G28" s="103"/>
      <c r="H28" s="103"/>
      <c r="I28" s="105">
        <f>I29</f>
        <v>56000</v>
      </c>
      <c r="J28" s="105">
        <f>J29</f>
        <v>0</v>
      </c>
    </row>
    <row r="29" spans="1:10" s="76" customFormat="1" ht="50.25" customHeight="1" x14ac:dyDescent="0.25">
      <c r="A29" s="106">
        <v>379</v>
      </c>
      <c r="B29" s="221" t="s">
        <v>178</v>
      </c>
      <c r="C29" s="107" t="s">
        <v>46</v>
      </c>
      <c r="D29" s="224" t="s">
        <v>53</v>
      </c>
      <c r="E29" s="107" t="s">
        <v>48</v>
      </c>
      <c r="F29" s="106">
        <v>0</v>
      </c>
      <c r="G29" s="107" t="s">
        <v>24</v>
      </c>
      <c r="H29" s="106"/>
      <c r="I29" s="99">
        <f>I31+I30</f>
        <v>56000</v>
      </c>
      <c r="J29" s="99">
        <f>J31</f>
        <v>0</v>
      </c>
    </row>
    <row r="30" spans="1:10" s="76" customFormat="1" ht="50.25" customHeight="1" x14ac:dyDescent="0.25">
      <c r="A30" s="108">
        <v>379</v>
      </c>
      <c r="B30" s="132" t="s">
        <v>36</v>
      </c>
      <c r="C30" s="223" t="s">
        <v>46</v>
      </c>
      <c r="D30" s="223" t="s">
        <v>53</v>
      </c>
      <c r="E30" s="223" t="s">
        <v>48</v>
      </c>
      <c r="F30" s="108">
        <v>0</v>
      </c>
      <c r="G30" s="109" t="s">
        <v>24</v>
      </c>
      <c r="H30" s="108">
        <v>240</v>
      </c>
      <c r="I30" s="98">
        <v>51000</v>
      </c>
      <c r="J30" s="236"/>
    </row>
    <row r="31" spans="1:10" s="76" customFormat="1" ht="28.5" customHeight="1" x14ac:dyDescent="0.25">
      <c r="A31" s="108">
        <v>379</v>
      </c>
      <c r="B31" s="144" t="s">
        <v>38</v>
      </c>
      <c r="C31" s="109" t="s">
        <v>46</v>
      </c>
      <c r="D31" s="223" t="s">
        <v>53</v>
      </c>
      <c r="E31" s="109" t="s">
        <v>48</v>
      </c>
      <c r="F31" s="108">
        <v>0</v>
      </c>
      <c r="G31" s="109" t="s">
        <v>24</v>
      </c>
      <c r="H31" s="108">
        <v>850</v>
      </c>
      <c r="I31" s="98">
        <v>5000</v>
      </c>
      <c r="J31" s="98"/>
    </row>
    <row r="32" spans="1:10" s="77" customFormat="1" ht="19.5" hidden="1" customHeight="1" x14ac:dyDescent="0.2">
      <c r="A32" s="121">
        <v>379</v>
      </c>
      <c r="B32" s="149" t="s">
        <v>158</v>
      </c>
      <c r="C32" s="122" t="s">
        <v>46</v>
      </c>
      <c r="D32" s="122" t="s">
        <v>56</v>
      </c>
      <c r="E32" s="122"/>
      <c r="F32" s="121"/>
      <c r="G32" s="122"/>
      <c r="H32" s="121"/>
      <c r="I32" s="110">
        <f>I33</f>
        <v>0</v>
      </c>
      <c r="J32" s="110"/>
    </row>
    <row r="33" spans="1:10" s="7" customFormat="1" ht="30" hidden="1" customHeight="1" x14ac:dyDescent="0.25">
      <c r="A33" s="116">
        <v>379</v>
      </c>
      <c r="B33" s="221" t="s">
        <v>180</v>
      </c>
      <c r="C33" s="117" t="s">
        <v>46</v>
      </c>
      <c r="D33" s="117" t="s">
        <v>56</v>
      </c>
      <c r="E33" s="117" t="s">
        <v>72</v>
      </c>
      <c r="F33" s="116">
        <v>0</v>
      </c>
      <c r="G33" s="117" t="s">
        <v>24</v>
      </c>
      <c r="H33" s="116"/>
      <c r="I33" s="111">
        <f>I34</f>
        <v>0</v>
      </c>
      <c r="J33" s="111"/>
    </row>
    <row r="34" spans="1:10" s="7" customFormat="1" ht="27.75" hidden="1" customHeight="1" x14ac:dyDescent="0.25">
      <c r="A34" s="113">
        <v>379</v>
      </c>
      <c r="B34" s="144" t="s">
        <v>36</v>
      </c>
      <c r="C34" s="114" t="s">
        <v>46</v>
      </c>
      <c r="D34" s="114" t="s">
        <v>56</v>
      </c>
      <c r="E34" s="114" t="s">
        <v>72</v>
      </c>
      <c r="F34" s="113">
        <v>0</v>
      </c>
      <c r="G34" s="114" t="s">
        <v>24</v>
      </c>
      <c r="H34" s="113">
        <v>240</v>
      </c>
      <c r="I34" s="115"/>
      <c r="J34" s="115"/>
    </row>
    <row r="35" spans="1:10" s="75" customFormat="1" ht="20.25" customHeight="1" x14ac:dyDescent="0.2">
      <c r="A35" s="103">
        <v>379</v>
      </c>
      <c r="B35" s="146" t="s">
        <v>50</v>
      </c>
      <c r="C35" s="104" t="s">
        <v>35</v>
      </c>
      <c r="D35" s="104" t="s">
        <v>47</v>
      </c>
      <c r="E35" s="104"/>
      <c r="F35" s="103"/>
      <c r="G35" s="103"/>
      <c r="H35" s="103"/>
      <c r="I35" s="105">
        <f>I36</f>
        <v>1295000</v>
      </c>
      <c r="J35" s="105">
        <f>J36</f>
        <v>0</v>
      </c>
    </row>
    <row r="36" spans="1:10" s="76" customFormat="1" ht="61.5" customHeight="1" x14ac:dyDescent="0.25">
      <c r="A36" s="106">
        <v>379</v>
      </c>
      <c r="B36" s="226" t="s">
        <v>212</v>
      </c>
      <c r="C36" s="107" t="s">
        <v>35</v>
      </c>
      <c r="D36" s="107" t="s">
        <v>47</v>
      </c>
      <c r="E36" s="107" t="s">
        <v>22</v>
      </c>
      <c r="F36" s="106">
        <v>0</v>
      </c>
      <c r="G36" s="107" t="s">
        <v>24</v>
      </c>
      <c r="H36" s="106"/>
      <c r="I36" s="99">
        <f>I37</f>
        <v>1295000</v>
      </c>
      <c r="J36" s="99">
        <f>J37</f>
        <v>0</v>
      </c>
    </row>
    <row r="37" spans="1:10" s="76" customFormat="1" ht="24.75" customHeight="1" x14ac:dyDescent="0.25">
      <c r="A37" s="108">
        <v>379</v>
      </c>
      <c r="B37" s="144" t="s">
        <v>36</v>
      </c>
      <c r="C37" s="109" t="s">
        <v>35</v>
      </c>
      <c r="D37" s="109" t="s">
        <v>47</v>
      </c>
      <c r="E37" s="109" t="s">
        <v>22</v>
      </c>
      <c r="F37" s="108">
        <v>0</v>
      </c>
      <c r="G37" s="109" t="s">
        <v>24</v>
      </c>
      <c r="H37" s="108">
        <v>240</v>
      </c>
      <c r="I37" s="98">
        <v>1295000</v>
      </c>
      <c r="J37" s="98"/>
    </row>
    <row r="38" spans="1:10" s="75" customFormat="1" ht="26.25" hidden="1" customHeight="1" x14ac:dyDescent="0.2">
      <c r="A38" s="103">
        <v>379</v>
      </c>
      <c r="B38" s="146" t="s">
        <v>160</v>
      </c>
      <c r="C38" s="104" t="s">
        <v>35</v>
      </c>
      <c r="D38" s="104" t="s">
        <v>159</v>
      </c>
      <c r="E38" s="104"/>
      <c r="F38" s="103"/>
      <c r="G38" s="103"/>
      <c r="H38" s="103"/>
      <c r="I38" s="105">
        <f>I39</f>
        <v>0</v>
      </c>
      <c r="J38" s="105">
        <f>J39</f>
        <v>0</v>
      </c>
    </row>
    <row r="39" spans="1:10" s="76" customFormat="1" ht="55.5" hidden="1" customHeight="1" x14ac:dyDescent="0.25">
      <c r="A39" s="106">
        <v>379</v>
      </c>
      <c r="B39" s="147" t="s">
        <v>213</v>
      </c>
      <c r="C39" s="107" t="s">
        <v>35</v>
      </c>
      <c r="D39" s="107" t="s">
        <v>159</v>
      </c>
      <c r="E39" s="107" t="s">
        <v>56</v>
      </c>
      <c r="F39" s="106">
        <v>0</v>
      </c>
      <c r="G39" s="107" t="s">
        <v>24</v>
      </c>
      <c r="H39" s="106"/>
      <c r="I39" s="99">
        <f>I40</f>
        <v>0</v>
      </c>
      <c r="J39" s="99">
        <f>J40</f>
        <v>0</v>
      </c>
    </row>
    <row r="40" spans="1:10" s="76" customFormat="1" ht="31.5" customHeight="1" x14ac:dyDescent="0.25">
      <c r="A40" s="108">
        <v>379</v>
      </c>
      <c r="B40" s="144" t="s">
        <v>36</v>
      </c>
      <c r="C40" s="109" t="s">
        <v>35</v>
      </c>
      <c r="D40" s="109" t="s">
        <v>159</v>
      </c>
      <c r="E40" s="109" t="s">
        <v>56</v>
      </c>
      <c r="F40" s="108">
        <v>0</v>
      </c>
      <c r="G40" s="109" t="s">
        <v>24</v>
      </c>
      <c r="H40" s="108">
        <v>240</v>
      </c>
      <c r="I40" s="98"/>
      <c r="J40" s="98"/>
    </row>
    <row r="41" spans="1:10" s="75" customFormat="1" ht="27" customHeight="1" x14ac:dyDescent="0.2">
      <c r="A41" s="103">
        <v>379</v>
      </c>
      <c r="B41" s="146" t="s">
        <v>232</v>
      </c>
      <c r="C41" s="104" t="s">
        <v>49</v>
      </c>
      <c r="D41" s="104" t="s">
        <v>23</v>
      </c>
      <c r="E41" s="104"/>
      <c r="F41" s="103"/>
      <c r="G41" s="103"/>
      <c r="H41" s="103"/>
      <c r="I41" s="100">
        <f>I42</f>
        <v>9714816</v>
      </c>
      <c r="J41" s="100">
        <f>J42</f>
        <v>7771852.7999999998</v>
      </c>
    </row>
    <row r="42" spans="1:10" s="76" customFormat="1" ht="46.5" customHeight="1" x14ac:dyDescent="0.25">
      <c r="A42" s="106">
        <v>379</v>
      </c>
      <c r="B42" s="221" t="s">
        <v>233</v>
      </c>
      <c r="C42" s="107" t="s">
        <v>49</v>
      </c>
      <c r="D42" s="224" t="s">
        <v>23</v>
      </c>
      <c r="E42" s="224" t="s">
        <v>234</v>
      </c>
      <c r="F42" s="106">
        <v>0</v>
      </c>
      <c r="G42" s="107" t="s">
        <v>24</v>
      </c>
      <c r="H42" s="106"/>
      <c r="I42" s="99">
        <f>I43</f>
        <v>9714816</v>
      </c>
      <c r="J42" s="99">
        <f>J43</f>
        <v>7771852.7999999998</v>
      </c>
    </row>
    <row r="43" spans="1:10" s="76" customFormat="1" ht="30" customHeight="1" x14ac:dyDescent="0.25">
      <c r="A43" s="108">
        <v>379</v>
      </c>
      <c r="B43" s="144" t="s">
        <v>36</v>
      </c>
      <c r="C43" s="109" t="s">
        <v>49</v>
      </c>
      <c r="D43" s="223" t="s">
        <v>23</v>
      </c>
      <c r="E43" s="223" t="s">
        <v>234</v>
      </c>
      <c r="F43" s="108">
        <v>0</v>
      </c>
      <c r="G43" s="109" t="s">
        <v>24</v>
      </c>
      <c r="H43" s="108">
        <v>412</v>
      </c>
      <c r="I43" s="98">
        <v>9714816</v>
      </c>
      <c r="J43" s="98">
        <v>7771852.7999999998</v>
      </c>
    </row>
    <row r="44" spans="1:10" s="75" customFormat="1" ht="15.75" customHeight="1" x14ac:dyDescent="0.2">
      <c r="A44" s="103">
        <v>379</v>
      </c>
      <c r="B44" s="146" t="s">
        <v>51</v>
      </c>
      <c r="C44" s="104" t="s">
        <v>49</v>
      </c>
      <c r="D44" s="104" t="s">
        <v>46</v>
      </c>
      <c r="E44" s="104"/>
      <c r="F44" s="103"/>
      <c r="G44" s="103"/>
      <c r="H44" s="103"/>
      <c r="I44" s="100">
        <f>I45</f>
        <v>942400</v>
      </c>
      <c r="J44" s="100">
        <f>J45</f>
        <v>0</v>
      </c>
    </row>
    <row r="45" spans="1:10" s="76" customFormat="1" ht="38.25" customHeight="1" x14ac:dyDescent="0.25">
      <c r="A45" s="106">
        <v>379</v>
      </c>
      <c r="B45" s="226" t="s">
        <v>198</v>
      </c>
      <c r="C45" s="107" t="s">
        <v>49</v>
      </c>
      <c r="D45" s="107" t="s">
        <v>46</v>
      </c>
      <c r="E45" s="107" t="s">
        <v>23</v>
      </c>
      <c r="F45" s="106">
        <v>0</v>
      </c>
      <c r="G45" s="107" t="s">
        <v>24</v>
      </c>
      <c r="H45" s="106"/>
      <c r="I45" s="99">
        <f>I46</f>
        <v>942400</v>
      </c>
      <c r="J45" s="99">
        <f>J46</f>
        <v>0</v>
      </c>
    </row>
    <row r="46" spans="1:10" s="76" customFormat="1" ht="24" customHeight="1" x14ac:dyDescent="0.25">
      <c r="A46" s="108">
        <v>379</v>
      </c>
      <c r="B46" s="144" t="s">
        <v>36</v>
      </c>
      <c r="C46" s="109" t="s">
        <v>49</v>
      </c>
      <c r="D46" s="109" t="s">
        <v>46</v>
      </c>
      <c r="E46" s="109" t="s">
        <v>23</v>
      </c>
      <c r="F46" s="108">
        <v>0</v>
      </c>
      <c r="G46" s="109" t="s">
        <v>24</v>
      </c>
      <c r="H46" s="108">
        <v>240</v>
      </c>
      <c r="I46" s="98">
        <v>942400</v>
      </c>
      <c r="J46" s="98"/>
    </row>
    <row r="47" spans="1:10" s="76" customFormat="1" ht="24.75" hidden="1" customHeight="1" x14ac:dyDescent="0.25">
      <c r="A47" s="103">
        <v>379</v>
      </c>
      <c r="B47" s="148" t="s">
        <v>162</v>
      </c>
      <c r="C47" s="104" t="s">
        <v>48</v>
      </c>
      <c r="D47" s="104" t="s">
        <v>46</v>
      </c>
      <c r="E47" s="104"/>
      <c r="F47" s="103"/>
      <c r="G47" s="103"/>
      <c r="H47" s="103"/>
      <c r="I47" s="100">
        <f>I48</f>
        <v>0</v>
      </c>
      <c r="J47" s="100">
        <f>J48</f>
        <v>0</v>
      </c>
    </row>
    <row r="48" spans="1:10" s="76" customFormat="1" ht="62.25" hidden="1" customHeight="1" x14ac:dyDescent="0.25">
      <c r="A48" s="118">
        <v>379</v>
      </c>
      <c r="B48" s="221" t="s">
        <v>181</v>
      </c>
      <c r="C48" s="119" t="s">
        <v>48</v>
      </c>
      <c r="D48" s="119" t="s">
        <v>46</v>
      </c>
      <c r="E48" s="119" t="s">
        <v>35</v>
      </c>
      <c r="F48" s="118">
        <v>0</v>
      </c>
      <c r="G48" s="119" t="s">
        <v>24</v>
      </c>
      <c r="H48" s="118"/>
      <c r="I48" s="120">
        <f>I49</f>
        <v>0</v>
      </c>
      <c r="J48" s="120">
        <f>J49</f>
        <v>0</v>
      </c>
    </row>
    <row r="49" spans="1:10" s="22" customFormat="1" ht="24.75" hidden="1" customHeight="1" x14ac:dyDescent="0.25">
      <c r="A49" s="108">
        <v>379</v>
      </c>
      <c r="B49" s="132" t="s">
        <v>36</v>
      </c>
      <c r="C49" s="109" t="s">
        <v>48</v>
      </c>
      <c r="D49" s="109" t="s">
        <v>46</v>
      </c>
      <c r="E49" s="109" t="s">
        <v>35</v>
      </c>
      <c r="F49" s="108">
        <v>0</v>
      </c>
      <c r="G49" s="109" t="s">
        <v>24</v>
      </c>
      <c r="H49" s="108">
        <v>240</v>
      </c>
      <c r="I49" s="98"/>
      <c r="J49" s="115"/>
    </row>
    <row r="50" spans="1:10" s="76" customFormat="1" ht="15.75" customHeight="1" x14ac:dyDescent="0.25">
      <c r="A50" s="103">
        <v>379</v>
      </c>
      <c r="B50" s="146" t="s">
        <v>52</v>
      </c>
      <c r="C50" s="104" t="s">
        <v>53</v>
      </c>
      <c r="D50" s="104" t="s">
        <v>23</v>
      </c>
      <c r="E50" s="104"/>
      <c r="F50" s="103"/>
      <c r="G50" s="103"/>
      <c r="H50" s="103"/>
      <c r="I50" s="105">
        <f>I51</f>
        <v>15000</v>
      </c>
      <c r="J50" s="105"/>
    </row>
    <row r="51" spans="1:10" s="76" customFormat="1" ht="15.75" customHeight="1" x14ac:dyDescent="0.25">
      <c r="A51" s="106">
        <v>379</v>
      </c>
      <c r="B51" s="143" t="s">
        <v>54</v>
      </c>
      <c r="C51" s="107" t="s">
        <v>53</v>
      </c>
      <c r="D51" s="107" t="s">
        <v>23</v>
      </c>
      <c r="E51" s="107" t="s">
        <v>45</v>
      </c>
      <c r="F51" s="106">
        <v>0</v>
      </c>
      <c r="G51" s="107" t="s">
        <v>24</v>
      </c>
      <c r="H51" s="106"/>
      <c r="I51" s="99">
        <f>I52</f>
        <v>15000</v>
      </c>
      <c r="J51" s="99"/>
    </row>
    <row r="52" spans="1:10" s="76" customFormat="1" ht="24.75" customHeight="1" x14ac:dyDescent="0.25">
      <c r="A52" s="108">
        <v>379</v>
      </c>
      <c r="B52" s="144" t="s">
        <v>55</v>
      </c>
      <c r="C52" s="109" t="s">
        <v>53</v>
      </c>
      <c r="D52" s="109" t="s">
        <v>23</v>
      </c>
      <c r="E52" s="109" t="s">
        <v>45</v>
      </c>
      <c r="F52" s="108">
        <v>0</v>
      </c>
      <c r="G52" s="109" t="s">
        <v>24</v>
      </c>
      <c r="H52" s="108">
        <v>310</v>
      </c>
      <c r="I52" s="98">
        <v>15000</v>
      </c>
      <c r="J52" s="98"/>
    </row>
    <row r="53" spans="1:10" s="75" customFormat="1" ht="15.75" customHeight="1" x14ac:dyDescent="0.2">
      <c r="A53" s="103">
        <v>379</v>
      </c>
      <c r="B53" s="146" t="s">
        <v>163</v>
      </c>
      <c r="C53" s="104" t="s">
        <v>40</v>
      </c>
      <c r="D53" s="104" t="s">
        <v>23</v>
      </c>
      <c r="E53" s="104"/>
      <c r="F53" s="103"/>
      <c r="G53" s="103"/>
      <c r="H53" s="103"/>
      <c r="I53" s="105">
        <f>I54</f>
        <v>42200</v>
      </c>
      <c r="J53" s="105"/>
    </row>
    <row r="54" spans="1:10" s="76" customFormat="1" ht="48.75" customHeight="1" x14ac:dyDescent="0.25">
      <c r="A54" s="106">
        <v>379</v>
      </c>
      <c r="B54" s="143" t="s">
        <v>199</v>
      </c>
      <c r="C54" s="107" t="s">
        <v>40</v>
      </c>
      <c r="D54" s="107" t="s">
        <v>23</v>
      </c>
      <c r="E54" s="107" t="s">
        <v>47</v>
      </c>
      <c r="F54" s="106">
        <v>0</v>
      </c>
      <c r="G54" s="107" t="s">
        <v>24</v>
      </c>
      <c r="H54" s="106"/>
      <c r="I54" s="99">
        <f>I55</f>
        <v>42200</v>
      </c>
      <c r="J54" s="99"/>
    </row>
    <row r="55" spans="1:10" s="22" customFormat="1" ht="24.75" customHeight="1" x14ac:dyDescent="0.25">
      <c r="A55" s="108">
        <v>379</v>
      </c>
      <c r="B55" s="132" t="s">
        <v>36</v>
      </c>
      <c r="C55" s="109" t="s">
        <v>40</v>
      </c>
      <c r="D55" s="109" t="s">
        <v>23</v>
      </c>
      <c r="E55" s="109" t="s">
        <v>47</v>
      </c>
      <c r="F55" s="108">
        <v>0</v>
      </c>
      <c r="G55" s="109" t="s">
        <v>24</v>
      </c>
      <c r="H55" s="108">
        <v>240</v>
      </c>
      <c r="I55" s="98">
        <v>42200</v>
      </c>
      <c r="J55" s="115"/>
    </row>
    <row r="56" spans="1:10" s="75" customFormat="1" ht="24" customHeight="1" x14ac:dyDescent="0.2">
      <c r="A56" s="103">
        <v>379</v>
      </c>
      <c r="B56" s="229" t="s">
        <v>182</v>
      </c>
      <c r="C56" s="104" t="s">
        <v>56</v>
      </c>
      <c r="D56" s="104" t="s">
        <v>46</v>
      </c>
      <c r="E56" s="104"/>
      <c r="F56" s="103"/>
      <c r="G56" s="103"/>
      <c r="H56" s="103"/>
      <c r="I56" s="105">
        <f>I57+I59+I61+I63</f>
        <v>648579</v>
      </c>
      <c r="J56" s="105">
        <f>J57</f>
        <v>0</v>
      </c>
    </row>
    <row r="57" spans="1:10" s="76" customFormat="1" ht="37.5" hidden="1" customHeight="1" x14ac:dyDescent="0.25">
      <c r="A57" s="106">
        <v>379</v>
      </c>
      <c r="B57" s="226" t="s">
        <v>198</v>
      </c>
      <c r="C57" s="224" t="s">
        <v>56</v>
      </c>
      <c r="D57" s="224" t="s">
        <v>46</v>
      </c>
      <c r="E57" s="224" t="s">
        <v>23</v>
      </c>
      <c r="F57" s="106">
        <v>0</v>
      </c>
      <c r="G57" s="107" t="s">
        <v>24</v>
      </c>
      <c r="H57" s="106"/>
      <c r="I57" s="99">
        <f>I58</f>
        <v>0</v>
      </c>
      <c r="J57" s="99">
        <f>J58</f>
        <v>0</v>
      </c>
    </row>
    <row r="58" spans="1:10" s="22" customFormat="1" ht="24" hidden="1" customHeight="1" x14ac:dyDescent="0.25">
      <c r="A58" s="108">
        <v>379</v>
      </c>
      <c r="B58" s="167" t="s">
        <v>57</v>
      </c>
      <c r="C58" s="223" t="s">
        <v>56</v>
      </c>
      <c r="D58" s="223" t="s">
        <v>46</v>
      </c>
      <c r="E58" s="223" t="s">
        <v>23</v>
      </c>
      <c r="F58" s="108">
        <v>0</v>
      </c>
      <c r="G58" s="109" t="s">
        <v>24</v>
      </c>
      <c r="H58" s="108">
        <v>540</v>
      </c>
      <c r="I58" s="98"/>
      <c r="J58" s="115"/>
    </row>
    <row r="59" spans="1:10" s="76" customFormat="1" ht="48" customHeight="1" x14ac:dyDescent="0.25">
      <c r="A59" s="106">
        <v>379</v>
      </c>
      <c r="B59" s="227" t="s">
        <v>200</v>
      </c>
      <c r="C59" s="224" t="s">
        <v>56</v>
      </c>
      <c r="D59" s="224" t="s">
        <v>46</v>
      </c>
      <c r="E59" s="224" t="s">
        <v>49</v>
      </c>
      <c r="F59" s="106">
        <v>0</v>
      </c>
      <c r="G59" s="107" t="s">
        <v>24</v>
      </c>
      <c r="H59" s="106"/>
      <c r="I59" s="99">
        <f>I60</f>
        <v>320896</v>
      </c>
      <c r="J59" s="99">
        <f>J60</f>
        <v>0</v>
      </c>
    </row>
    <row r="60" spans="1:10" s="22" customFormat="1" ht="24" customHeight="1" x14ac:dyDescent="0.25">
      <c r="A60" s="108">
        <v>379</v>
      </c>
      <c r="B60" s="167" t="s">
        <v>57</v>
      </c>
      <c r="C60" s="223" t="s">
        <v>56</v>
      </c>
      <c r="D60" s="223" t="s">
        <v>46</v>
      </c>
      <c r="E60" s="223" t="s">
        <v>49</v>
      </c>
      <c r="F60" s="108">
        <v>0</v>
      </c>
      <c r="G60" s="109" t="s">
        <v>24</v>
      </c>
      <c r="H60" s="108">
        <v>540</v>
      </c>
      <c r="I60" s="98">
        <v>320896</v>
      </c>
      <c r="J60" s="115"/>
    </row>
    <row r="61" spans="1:10" s="76" customFormat="1" ht="48.75" customHeight="1" x14ac:dyDescent="0.25">
      <c r="A61" s="106">
        <v>379</v>
      </c>
      <c r="B61" s="143" t="s">
        <v>199</v>
      </c>
      <c r="C61" s="224" t="s">
        <v>56</v>
      </c>
      <c r="D61" s="224" t="s">
        <v>46</v>
      </c>
      <c r="E61" s="107" t="s">
        <v>47</v>
      </c>
      <c r="F61" s="106">
        <v>0</v>
      </c>
      <c r="G61" s="107" t="s">
        <v>24</v>
      </c>
      <c r="H61" s="106"/>
      <c r="I61" s="99">
        <f>I62</f>
        <v>153115</v>
      </c>
      <c r="J61" s="99"/>
    </row>
    <row r="62" spans="1:10" s="22" customFormat="1" ht="24.75" customHeight="1" x14ac:dyDescent="0.25">
      <c r="A62" s="108">
        <v>379</v>
      </c>
      <c r="B62" s="167" t="s">
        <v>57</v>
      </c>
      <c r="C62" s="223" t="s">
        <v>56</v>
      </c>
      <c r="D62" s="223" t="s">
        <v>46</v>
      </c>
      <c r="E62" s="109" t="s">
        <v>47</v>
      </c>
      <c r="F62" s="108">
        <v>0</v>
      </c>
      <c r="G62" s="109" t="s">
        <v>24</v>
      </c>
      <c r="H62" s="108">
        <v>540</v>
      </c>
      <c r="I62" s="98">
        <v>153115</v>
      </c>
      <c r="J62" s="115"/>
    </row>
    <row r="63" spans="1:10" s="76" customFormat="1" ht="48.75" customHeight="1" x14ac:dyDescent="0.25">
      <c r="A63" s="106">
        <v>379</v>
      </c>
      <c r="B63" s="221" t="s">
        <v>175</v>
      </c>
      <c r="C63" s="224" t="s">
        <v>56</v>
      </c>
      <c r="D63" s="224" t="s">
        <v>46</v>
      </c>
      <c r="E63" s="224" t="s">
        <v>159</v>
      </c>
      <c r="F63" s="106">
        <v>0</v>
      </c>
      <c r="G63" s="107" t="s">
        <v>24</v>
      </c>
      <c r="H63" s="106"/>
      <c r="I63" s="99">
        <f>I64</f>
        <v>174568</v>
      </c>
      <c r="J63" s="99"/>
    </row>
    <row r="64" spans="1:10" s="22" customFormat="1" ht="24.75" customHeight="1" x14ac:dyDescent="0.25">
      <c r="A64" s="108">
        <v>379</v>
      </c>
      <c r="B64" s="167" t="s">
        <v>57</v>
      </c>
      <c r="C64" s="223" t="s">
        <v>56</v>
      </c>
      <c r="D64" s="223" t="s">
        <v>46</v>
      </c>
      <c r="E64" s="223" t="s">
        <v>159</v>
      </c>
      <c r="F64" s="108">
        <v>0</v>
      </c>
      <c r="G64" s="109" t="s">
        <v>24</v>
      </c>
      <c r="H64" s="108">
        <v>540</v>
      </c>
      <c r="I64" s="98">
        <v>174568</v>
      </c>
      <c r="J64" s="115"/>
    </row>
    <row r="65" spans="1:10" s="76" customFormat="1" ht="15.75" customHeight="1" x14ac:dyDescent="0.25">
      <c r="A65" s="108"/>
      <c r="B65" s="144" t="s">
        <v>58</v>
      </c>
      <c r="C65" s="109"/>
      <c r="D65" s="109"/>
      <c r="E65" s="109"/>
      <c r="F65" s="108"/>
      <c r="G65" s="108"/>
      <c r="H65" s="108"/>
      <c r="I65" s="101">
        <f>I6+I9+I16+I19+I24+I28+I32+I35+I38+I41+I44+I47+I50+I53+I56</f>
        <v>15329977</v>
      </c>
      <c r="J65" s="101">
        <f>J6+J9+J16+J19+J24+J28+J32+J35+J38+J41+J44+J47+J50+J53+J56</f>
        <v>7909612.7999999998</v>
      </c>
    </row>
    <row r="66" spans="1:10" x14ac:dyDescent="0.25">
      <c r="C66" s="5"/>
      <c r="D66" s="5"/>
      <c r="E66" s="5"/>
    </row>
    <row r="67" spans="1:10" x14ac:dyDescent="0.25">
      <c r="C67" s="5"/>
      <c r="D67" s="5"/>
      <c r="E67" s="5"/>
      <c r="I67" s="97"/>
    </row>
    <row r="68" spans="1:10" x14ac:dyDescent="0.25">
      <c r="C68" s="5"/>
      <c r="D68" s="5"/>
      <c r="E68" s="5"/>
    </row>
    <row r="69" spans="1:10" x14ac:dyDescent="0.25">
      <c r="C69" s="5"/>
      <c r="D69" s="5"/>
      <c r="E69" s="5"/>
    </row>
    <row r="70" spans="1:10" x14ac:dyDescent="0.25">
      <c r="C70" s="5"/>
      <c r="D70" s="5"/>
      <c r="E70" s="5"/>
    </row>
    <row r="71" spans="1:10" x14ac:dyDescent="0.25">
      <c r="C71" s="5"/>
      <c r="D71" s="5"/>
      <c r="E71" s="5"/>
    </row>
    <row r="72" spans="1:10" x14ac:dyDescent="0.25">
      <c r="C72" s="5"/>
      <c r="D72" s="5"/>
      <c r="E72" s="5"/>
    </row>
    <row r="73" spans="1:10" x14ac:dyDescent="0.25">
      <c r="C73" s="5"/>
      <c r="D73" s="5"/>
      <c r="E73" s="5"/>
    </row>
    <row r="74" spans="1:10" x14ac:dyDescent="0.25">
      <c r="C74" s="5"/>
      <c r="D74" s="5"/>
      <c r="E74" s="5"/>
    </row>
    <row r="75" spans="1:10" x14ac:dyDescent="0.25">
      <c r="C75" s="5"/>
      <c r="D75" s="5"/>
      <c r="E75" s="5"/>
    </row>
    <row r="76" spans="1:10" x14ac:dyDescent="0.25">
      <c r="C76" s="5"/>
      <c r="D76" s="5"/>
      <c r="E76" s="5"/>
    </row>
    <row r="77" spans="1:10" x14ac:dyDescent="0.25">
      <c r="C77" s="5"/>
      <c r="D77" s="5"/>
      <c r="E77" s="5"/>
    </row>
    <row r="78" spans="1:10" x14ac:dyDescent="0.25">
      <c r="C78" s="5"/>
      <c r="D78" s="5"/>
      <c r="E78" s="5"/>
    </row>
    <row r="79" spans="1:10" x14ac:dyDescent="0.25">
      <c r="C79" s="5"/>
      <c r="D79" s="5"/>
      <c r="E79" s="5"/>
    </row>
    <row r="80" spans="1:10" x14ac:dyDescent="0.25">
      <c r="C80" s="5"/>
      <c r="D80" s="5"/>
      <c r="E80" s="5"/>
    </row>
    <row r="81" spans="3:5" x14ac:dyDescent="0.25">
      <c r="C81" s="5"/>
      <c r="D81" s="5"/>
      <c r="E81" s="5"/>
    </row>
    <row r="82" spans="3:5" x14ac:dyDescent="0.25">
      <c r="C82" s="5"/>
      <c r="D82" s="5"/>
      <c r="E82" s="5"/>
    </row>
    <row r="83" spans="3:5" x14ac:dyDescent="0.25">
      <c r="C83" s="5"/>
      <c r="D83" s="5"/>
      <c r="E83" s="5"/>
    </row>
    <row r="84" spans="3:5" x14ac:dyDescent="0.25">
      <c r="C84" s="5"/>
      <c r="D84" s="5"/>
      <c r="E84" s="5"/>
    </row>
    <row r="85" spans="3:5" x14ac:dyDescent="0.25">
      <c r="C85" s="5"/>
      <c r="D85" s="5"/>
      <c r="E85" s="5"/>
    </row>
    <row r="86" spans="3:5" x14ac:dyDescent="0.25">
      <c r="C86" s="5"/>
      <c r="D86" s="5"/>
      <c r="E86" s="5"/>
    </row>
    <row r="87" spans="3:5" x14ac:dyDescent="0.25">
      <c r="C87" s="5"/>
      <c r="D87" s="5"/>
      <c r="E87" s="5"/>
    </row>
    <row r="88" spans="3:5" x14ac:dyDescent="0.25">
      <c r="C88" s="5"/>
      <c r="D88" s="5"/>
      <c r="E88" s="5"/>
    </row>
    <row r="89" spans="3:5" x14ac:dyDescent="0.25">
      <c r="C89" s="5"/>
      <c r="D89" s="5"/>
      <c r="E89" s="5"/>
    </row>
    <row r="90" spans="3:5" x14ac:dyDescent="0.25">
      <c r="C90" s="5"/>
      <c r="D90" s="5"/>
      <c r="E90" s="5"/>
    </row>
    <row r="91" spans="3:5" x14ac:dyDescent="0.25">
      <c r="C91" s="5"/>
      <c r="D91" s="5"/>
      <c r="E91" s="5"/>
    </row>
    <row r="92" spans="3:5" x14ac:dyDescent="0.25">
      <c r="C92" s="5"/>
      <c r="D92" s="5"/>
      <c r="E92" s="5"/>
    </row>
    <row r="93" spans="3:5" x14ac:dyDescent="0.25">
      <c r="C93" s="5"/>
      <c r="D93" s="5"/>
      <c r="E93" s="5"/>
    </row>
    <row r="94" spans="3:5" x14ac:dyDescent="0.25">
      <c r="C94" s="5"/>
      <c r="D94" s="5"/>
      <c r="E94" s="5"/>
    </row>
    <row r="95" spans="3:5" x14ac:dyDescent="0.25">
      <c r="C95" s="5"/>
      <c r="D95" s="5"/>
      <c r="E95" s="5"/>
    </row>
    <row r="96" spans="3:5" x14ac:dyDescent="0.25">
      <c r="C96" s="5"/>
      <c r="D96" s="5"/>
      <c r="E96" s="5"/>
    </row>
    <row r="97" spans="3:5" x14ac:dyDescent="0.25">
      <c r="C97" s="5"/>
      <c r="D97" s="5"/>
      <c r="E97" s="5"/>
    </row>
    <row r="98" spans="3:5" x14ac:dyDescent="0.25">
      <c r="C98" s="5"/>
      <c r="D98" s="5"/>
      <c r="E98" s="5"/>
    </row>
    <row r="99" spans="3:5" x14ac:dyDescent="0.25">
      <c r="C99" s="5"/>
      <c r="D99" s="5"/>
      <c r="E99" s="5"/>
    </row>
    <row r="100" spans="3:5" x14ac:dyDescent="0.25">
      <c r="C100" s="5"/>
      <c r="D100" s="5"/>
      <c r="E100" s="5"/>
    </row>
    <row r="101" spans="3:5" x14ac:dyDescent="0.25">
      <c r="C101" s="5"/>
      <c r="D101" s="5"/>
      <c r="E101" s="5"/>
    </row>
    <row r="102" spans="3:5" x14ac:dyDescent="0.25">
      <c r="C102" s="5"/>
      <c r="D102" s="5"/>
      <c r="E102" s="5"/>
    </row>
    <row r="103" spans="3:5" x14ac:dyDescent="0.25">
      <c r="C103" s="5"/>
      <c r="D103" s="5"/>
      <c r="E103" s="5"/>
    </row>
    <row r="104" spans="3:5" x14ac:dyDescent="0.25">
      <c r="C104" s="5"/>
      <c r="D104" s="5"/>
      <c r="E104" s="5"/>
    </row>
    <row r="105" spans="3:5" x14ac:dyDescent="0.25">
      <c r="C105" s="5"/>
      <c r="D105" s="5"/>
      <c r="E105" s="5"/>
    </row>
    <row r="106" spans="3:5" x14ac:dyDescent="0.25">
      <c r="C106" s="5"/>
      <c r="D106" s="5"/>
      <c r="E106" s="5"/>
    </row>
    <row r="107" spans="3:5" x14ac:dyDescent="0.25">
      <c r="C107" s="5"/>
      <c r="D107" s="5"/>
      <c r="E107" s="5"/>
    </row>
    <row r="108" spans="3:5" x14ac:dyDescent="0.25">
      <c r="C108" s="5"/>
      <c r="D108" s="5"/>
      <c r="E108" s="5"/>
    </row>
    <row r="109" spans="3:5" x14ac:dyDescent="0.25">
      <c r="C109" s="5"/>
      <c r="D109" s="5"/>
      <c r="E109" s="5"/>
    </row>
    <row r="110" spans="3:5" x14ac:dyDescent="0.25">
      <c r="C110" s="5"/>
      <c r="D110" s="5"/>
      <c r="E110" s="5"/>
    </row>
    <row r="111" spans="3:5" x14ac:dyDescent="0.25">
      <c r="C111" s="5"/>
      <c r="D111" s="5"/>
      <c r="E111" s="5"/>
    </row>
    <row r="112" spans="3:5" x14ac:dyDescent="0.25">
      <c r="C112" s="5"/>
      <c r="D112" s="5"/>
      <c r="E112" s="5"/>
    </row>
    <row r="113" spans="3:5" x14ac:dyDescent="0.25">
      <c r="C113" s="5"/>
      <c r="D113" s="5"/>
      <c r="E113" s="5"/>
    </row>
    <row r="114" spans="3:5" x14ac:dyDescent="0.25">
      <c r="C114" s="5"/>
      <c r="D114" s="5"/>
      <c r="E114" s="5"/>
    </row>
    <row r="115" spans="3:5" x14ac:dyDescent="0.25">
      <c r="C115" s="5"/>
      <c r="D115" s="5"/>
      <c r="E115" s="5"/>
    </row>
    <row r="116" spans="3:5" x14ac:dyDescent="0.25">
      <c r="C116" s="5"/>
      <c r="D116" s="5"/>
      <c r="E116" s="5"/>
    </row>
    <row r="117" spans="3:5" x14ac:dyDescent="0.25">
      <c r="C117" s="5"/>
      <c r="D117" s="5"/>
      <c r="E117" s="5"/>
    </row>
    <row r="118" spans="3:5" x14ac:dyDescent="0.25">
      <c r="C118" s="5"/>
      <c r="D118" s="5"/>
      <c r="E118" s="5"/>
    </row>
    <row r="119" spans="3:5" x14ac:dyDescent="0.25">
      <c r="C119" s="5"/>
      <c r="D119" s="5"/>
      <c r="E119" s="5"/>
    </row>
    <row r="120" spans="3:5" x14ac:dyDescent="0.25">
      <c r="C120" s="5"/>
      <c r="D120" s="5"/>
      <c r="E120" s="5"/>
    </row>
    <row r="121" spans="3:5" x14ac:dyDescent="0.25">
      <c r="C121" s="5"/>
      <c r="D121" s="5"/>
      <c r="E121" s="5"/>
    </row>
    <row r="122" spans="3:5" x14ac:dyDescent="0.25">
      <c r="C122" s="5"/>
      <c r="D122" s="5"/>
      <c r="E122" s="5"/>
    </row>
    <row r="123" spans="3:5" x14ac:dyDescent="0.25">
      <c r="C123" s="5"/>
      <c r="D123" s="5"/>
      <c r="E123" s="5"/>
    </row>
    <row r="124" spans="3:5" x14ac:dyDescent="0.25">
      <c r="C124" s="5"/>
      <c r="D124" s="5"/>
      <c r="E124" s="5"/>
    </row>
  </sheetData>
  <mergeCells count="10">
    <mergeCell ref="H3:H4"/>
    <mergeCell ref="I3:J3"/>
    <mergeCell ref="B5:J5"/>
    <mergeCell ref="D1:J1"/>
    <mergeCell ref="A2:J2"/>
    <mergeCell ref="A3:A4"/>
    <mergeCell ref="B3:B4"/>
    <mergeCell ref="C3:C4"/>
    <mergeCell ref="D3:D4"/>
    <mergeCell ref="E3:G4"/>
  </mergeCells>
  <pageMargins left="0.70866141732283472" right="0.3125" top="0.39262820512820512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59"/>
  <sheetViews>
    <sheetView view="pageLayout" topLeftCell="A57" zoomScale="110" zoomScaleNormal="100" zoomScalePageLayoutView="110" workbookViewId="0">
      <selection activeCell="I14" sqref="I14"/>
    </sheetView>
  </sheetViews>
  <sheetFormatPr defaultRowHeight="15" x14ac:dyDescent="0.25"/>
  <cols>
    <col min="1" max="1" width="10.28515625" style="24" customWidth="1"/>
    <col min="2" max="2" width="46.5703125" style="26" customWidth="1"/>
    <col min="3" max="6" width="4.28515625" style="23" customWidth="1"/>
    <col min="7" max="7" width="7.42578125" style="23" customWidth="1"/>
    <col min="8" max="8" width="5.42578125" style="25" customWidth="1"/>
    <col min="9" max="12" width="13" style="162" customWidth="1"/>
  </cols>
  <sheetData>
    <row r="1" spans="1:14" ht="87" customHeight="1" x14ac:dyDescent="0.25">
      <c r="A1" s="23"/>
      <c r="D1" s="287" t="s">
        <v>289</v>
      </c>
      <c r="E1" s="287"/>
      <c r="F1" s="287"/>
      <c r="G1" s="287"/>
      <c r="H1" s="287"/>
      <c r="I1" s="287"/>
      <c r="J1" s="287"/>
      <c r="K1" s="287"/>
      <c r="L1" s="287"/>
    </row>
    <row r="2" spans="1:14" ht="17.25" customHeight="1" x14ac:dyDescent="0.25">
      <c r="A2" s="293" t="s">
        <v>286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63"/>
      <c r="N2" s="163"/>
    </row>
    <row r="3" spans="1:14" ht="15.75" customHeight="1" x14ac:dyDescent="0.25">
      <c r="A3" s="294" t="s">
        <v>164</v>
      </c>
      <c r="B3" s="294" t="s">
        <v>26</v>
      </c>
      <c r="C3" s="296" t="s">
        <v>27</v>
      </c>
      <c r="D3" s="296" t="s">
        <v>28</v>
      </c>
      <c r="E3" s="296" t="s">
        <v>29</v>
      </c>
      <c r="F3" s="296"/>
      <c r="G3" s="296"/>
      <c r="H3" s="297" t="s">
        <v>30</v>
      </c>
      <c r="I3" s="283" t="s">
        <v>287</v>
      </c>
      <c r="J3" s="283"/>
      <c r="K3" s="283" t="s">
        <v>288</v>
      </c>
      <c r="L3" s="283"/>
    </row>
    <row r="4" spans="1:14" ht="46.5" customHeight="1" x14ac:dyDescent="0.25">
      <c r="A4" s="295"/>
      <c r="B4" s="295"/>
      <c r="C4" s="296"/>
      <c r="D4" s="296"/>
      <c r="E4" s="296"/>
      <c r="F4" s="296"/>
      <c r="G4" s="296"/>
      <c r="H4" s="297"/>
      <c r="I4" s="95" t="s">
        <v>31</v>
      </c>
      <c r="J4" s="156" t="s">
        <v>32</v>
      </c>
      <c r="K4" s="95" t="s">
        <v>31</v>
      </c>
      <c r="L4" s="156" t="s">
        <v>32</v>
      </c>
    </row>
    <row r="5" spans="1:14" ht="17.25" customHeight="1" x14ac:dyDescent="0.25">
      <c r="A5" s="123">
        <v>379</v>
      </c>
      <c r="B5" s="282" t="s">
        <v>1</v>
      </c>
      <c r="C5" s="282"/>
      <c r="D5" s="282"/>
      <c r="E5" s="282"/>
      <c r="F5" s="282"/>
      <c r="G5" s="282"/>
      <c r="H5" s="282"/>
      <c r="I5" s="282"/>
      <c r="J5" s="282"/>
      <c r="K5" s="95"/>
      <c r="L5" s="95"/>
    </row>
    <row r="6" spans="1:14" ht="28.5" customHeight="1" x14ac:dyDescent="0.25">
      <c r="A6" s="123" t="s">
        <v>165</v>
      </c>
      <c r="B6" s="152" t="s">
        <v>21</v>
      </c>
      <c r="C6" s="123" t="s">
        <v>23</v>
      </c>
      <c r="D6" s="123" t="s">
        <v>22</v>
      </c>
      <c r="E6" s="123"/>
      <c r="F6" s="123"/>
      <c r="G6" s="123"/>
      <c r="H6" s="123"/>
      <c r="I6" s="95">
        <f>I8</f>
        <v>772000</v>
      </c>
      <c r="J6" s="95"/>
      <c r="K6" s="95">
        <f t="shared" ref="K6" si="0">K7</f>
        <v>562000</v>
      </c>
      <c r="L6" s="95"/>
    </row>
    <row r="7" spans="1:14" ht="49.5" customHeight="1" x14ac:dyDescent="0.25">
      <c r="A7" s="154" t="s">
        <v>165</v>
      </c>
      <c r="B7" s="86" t="s">
        <v>175</v>
      </c>
      <c r="C7" s="154" t="s">
        <v>23</v>
      </c>
      <c r="D7" s="154" t="s">
        <v>22</v>
      </c>
      <c r="E7" s="154" t="s">
        <v>159</v>
      </c>
      <c r="F7" s="154" t="s">
        <v>102</v>
      </c>
      <c r="G7" s="154" t="s">
        <v>24</v>
      </c>
      <c r="H7" s="154"/>
      <c r="I7" s="155">
        <f>I9</f>
        <v>0</v>
      </c>
      <c r="J7" s="155"/>
      <c r="K7" s="155">
        <f>K9</f>
        <v>562000</v>
      </c>
      <c r="L7" s="155"/>
    </row>
    <row r="8" spans="1:14" ht="49.5" customHeight="1" x14ac:dyDescent="0.25">
      <c r="A8" s="154" t="s">
        <v>165</v>
      </c>
      <c r="B8" s="153" t="s">
        <v>34</v>
      </c>
      <c r="C8" s="154" t="s">
        <v>23</v>
      </c>
      <c r="D8" s="154" t="s">
        <v>22</v>
      </c>
      <c r="E8" s="154" t="s">
        <v>159</v>
      </c>
      <c r="F8" s="154" t="s">
        <v>102</v>
      </c>
      <c r="G8" s="154" t="s">
        <v>24</v>
      </c>
      <c r="H8" s="154" t="s">
        <v>166</v>
      </c>
      <c r="I8" s="155">
        <v>772000</v>
      </c>
      <c r="J8" s="155"/>
      <c r="K8" s="155"/>
      <c r="L8" s="155"/>
    </row>
    <row r="9" spans="1:14" ht="24.75" customHeight="1" x14ac:dyDescent="0.25">
      <c r="A9" s="154" t="s">
        <v>165</v>
      </c>
      <c r="B9" s="153" t="s">
        <v>34</v>
      </c>
      <c r="C9" s="154" t="s">
        <v>23</v>
      </c>
      <c r="D9" s="154" t="s">
        <v>22</v>
      </c>
      <c r="E9" s="154" t="s">
        <v>45</v>
      </c>
      <c r="F9" s="154" t="s">
        <v>102</v>
      </c>
      <c r="G9" s="154" t="s">
        <v>24</v>
      </c>
      <c r="H9" s="154" t="s">
        <v>166</v>
      </c>
      <c r="I9" s="155"/>
      <c r="J9" s="155"/>
      <c r="K9" s="155">
        <v>562000</v>
      </c>
      <c r="L9" s="155"/>
    </row>
    <row r="10" spans="1:14" s="81" customFormat="1" ht="37.5" customHeight="1" x14ac:dyDescent="0.25">
      <c r="A10" s="124">
        <v>379</v>
      </c>
      <c r="B10" s="125" t="s">
        <v>167</v>
      </c>
      <c r="C10" s="124" t="s">
        <v>23</v>
      </c>
      <c r="D10" s="124" t="s">
        <v>35</v>
      </c>
      <c r="E10" s="124"/>
      <c r="F10" s="124"/>
      <c r="G10" s="124"/>
      <c r="H10" s="126"/>
      <c r="I10" s="157">
        <f>I11</f>
        <v>1620000</v>
      </c>
      <c r="J10" s="157">
        <f>J11</f>
        <v>0</v>
      </c>
      <c r="K10" s="157">
        <f t="shared" ref="K10" si="1">K11</f>
        <v>1400000</v>
      </c>
      <c r="L10" s="157">
        <f>L11</f>
        <v>0</v>
      </c>
    </row>
    <row r="11" spans="1:14" s="81" customFormat="1" ht="48" customHeight="1" x14ac:dyDescent="0.25">
      <c r="A11" s="109">
        <v>379</v>
      </c>
      <c r="B11" s="86" t="s">
        <v>175</v>
      </c>
      <c r="C11" s="109" t="s">
        <v>23</v>
      </c>
      <c r="D11" s="109" t="s">
        <v>35</v>
      </c>
      <c r="E11" s="223" t="s">
        <v>159</v>
      </c>
      <c r="F11" s="109">
        <v>0</v>
      </c>
      <c r="G11" s="109" t="s">
        <v>24</v>
      </c>
      <c r="H11" s="128"/>
      <c r="I11" s="115">
        <f>I12+I15+I14</f>
        <v>1620000</v>
      </c>
      <c r="J11" s="115"/>
      <c r="K11" s="115">
        <f>K13</f>
        <v>1400000</v>
      </c>
      <c r="L11" s="115"/>
    </row>
    <row r="12" spans="1:14" s="81" customFormat="1" ht="24.75" customHeight="1" x14ac:dyDescent="0.25">
      <c r="A12" s="129">
        <v>379</v>
      </c>
      <c r="B12" s="153" t="s">
        <v>34</v>
      </c>
      <c r="C12" s="109" t="s">
        <v>23</v>
      </c>
      <c r="D12" s="109" t="s">
        <v>35</v>
      </c>
      <c r="E12" s="223" t="s">
        <v>159</v>
      </c>
      <c r="F12" s="109" t="s">
        <v>102</v>
      </c>
      <c r="G12" s="109" t="s">
        <v>24</v>
      </c>
      <c r="H12" s="128">
        <v>120</v>
      </c>
      <c r="I12" s="98">
        <v>1620000</v>
      </c>
      <c r="J12" s="98"/>
      <c r="K12" s="98"/>
      <c r="L12" s="98"/>
    </row>
    <row r="13" spans="1:14" s="81" customFormat="1" ht="24" customHeight="1" x14ac:dyDescent="0.25">
      <c r="A13" s="154" t="s">
        <v>165</v>
      </c>
      <c r="B13" s="153" t="s">
        <v>34</v>
      </c>
      <c r="C13" s="154" t="s">
        <v>23</v>
      </c>
      <c r="D13" s="154" t="s">
        <v>35</v>
      </c>
      <c r="E13" s="154" t="s">
        <v>45</v>
      </c>
      <c r="F13" s="154" t="s">
        <v>102</v>
      </c>
      <c r="G13" s="154" t="s">
        <v>24</v>
      </c>
      <c r="H13" s="154" t="s">
        <v>166</v>
      </c>
      <c r="I13" s="98"/>
      <c r="J13" s="98"/>
      <c r="K13" s="98">
        <v>1400000</v>
      </c>
      <c r="L13" s="98"/>
    </row>
    <row r="14" spans="1:14" s="81" customFormat="1" ht="24" hidden="1" customHeight="1" x14ac:dyDescent="0.25">
      <c r="A14" s="228" t="s">
        <v>165</v>
      </c>
      <c r="B14" s="112" t="s">
        <v>36</v>
      </c>
      <c r="C14" s="223" t="s">
        <v>23</v>
      </c>
      <c r="D14" s="223" t="s">
        <v>35</v>
      </c>
      <c r="E14" s="223" t="s">
        <v>159</v>
      </c>
      <c r="F14" s="223" t="s">
        <v>102</v>
      </c>
      <c r="G14" s="223" t="s">
        <v>24</v>
      </c>
      <c r="H14" s="128">
        <v>240</v>
      </c>
      <c r="I14" s="98"/>
      <c r="J14" s="98"/>
      <c r="K14" s="98"/>
      <c r="L14" s="98"/>
    </row>
    <row r="15" spans="1:14" s="81" customFormat="1" ht="13.5" hidden="1" customHeight="1" x14ac:dyDescent="0.25">
      <c r="A15" s="109"/>
      <c r="B15" s="133"/>
      <c r="C15" s="109"/>
      <c r="D15" s="109"/>
      <c r="E15" s="223"/>
      <c r="F15" s="109"/>
      <c r="G15" s="109"/>
      <c r="H15" s="128"/>
      <c r="I15" s="98"/>
      <c r="J15" s="98"/>
      <c r="K15" s="98"/>
      <c r="L15" s="98"/>
    </row>
    <row r="16" spans="1:14" s="81" customFormat="1" ht="13.5" customHeight="1" x14ac:dyDescent="0.25">
      <c r="A16" s="124">
        <v>379</v>
      </c>
      <c r="B16" s="131" t="s">
        <v>39</v>
      </c>
      <c r="C16" s="124" t="s">
        <v>23</v>
      </c>
      <c r="D16" s="124" t="s">
        <v>40</v>
      </c>
      <c r="E16" s="124"/>
      <c r="F16" s="124"/>
      <c r="G16" s="124"/>
      <c r="H16" s="126"/>
      <c r="I16" s="157">
        <f>I17</f>
        <v>5000</v>
      </c>
      <c r="J16" s="158"/>
      <c r="K16" s="157">
        <f>K17</f>
        <v>5000</v>
      </c>
      <c r="L16" s="158"/>
    </row>
    <row r="17" spans="1:12" s="81" customFormat="1" ht="14.25" customHeight="1" x14ac:dyDescent="0.25">
      <c r="A17" s="109">
        <v>379</v>
      </c>
      <c r="B17" s="127" t="s">
        <v>33</v>
      </c>
      <c r="C17" s="109" t="s">
        <v>23</v>
      </c>
      <c r="D17" s="109" t="s">
        <v>40</v>
      </c>
      <c r="E17" s="109">
        <v>99</v>
      </c>
      <c r="F17" s="109">
        <v>0</v>
      </c>
      <c r="G17" s="109" t="s">
        <v>24</v>
      </c>
      <c r="H17" s="128"/>
      <c r="I17" s="115">
        <v>5000</v>
      </c>
      <c r="J17" s="98"/>
      <c r="K17" s="115">
        <v>5000</v>
      </c>
      <c r="L17" s="98"/>
    </row>
    <row r="18" spans="1:12" s="81" customFormat="1" ht="13.5" customHeight="1" x14ac:dyDescent="0.25">
      <c r="A18" s="129">
        <v>379</v>
      </c>
      <c r="B18" s="130" t="s">
        <v>41</v>
      </c>
      <c r="C18" s="109" t="s">
        <v>23</v>
      </c>
      <c r="D18" s="109" t="s">
        <v>40</v>
      </c>
      <c r="E18" s="109" t="s">
        <v>45</v>
      </c>
      <c r="F18" s="109" t="s">
        <v>102</v>
      </c>
      <c r="G18" s="109" t="s">
        <v>24</v>
      </c>
      <c r="H18" s="128">
        <v>870</v>
      </c>
      <c r="I18" s="98">
        <v>5000</v>
      </c>
      <c r="J18" s="98"/>
      <c r="K18" s="98">
        <v>5000</v>
      </c>
      <c r="L18" s="98"/>
    </row>
    <row r="19" spans="1:12" s="81" customFormat="1" ht="13.5" hidden="1" customHeight="1" x14ac:dyDescent="0.25">
      <c r="A19" s="124">
        <v>379</v>
      </c>
      <c r="B19" s="131" t="s">
        <v>106</v>
      </c>
      <c r="C19" s="124" t="s">
        <v>23</v>
      </c>
      <c r="D19" s="124" t="s">
        <v>43</v>
      </c>
      <c r="E19" s="124"/>
      <c r="F19" s="124"/>
      <c r="G19" s="124"/>
      <c r="H19" s="126"/>
      <c r="I19" s="157">
        <f>I20+I22</f>
        <v>0</v>
      </c>
      <c r="J19" s="157"/>
      <c r="K19" s="157">
        <f t="shared" ref="K19" si="2">K20+K22</f>
        <v>0</v>
      </c>
      <c r="L19" s="158"/>
    </row>
    <row r="20" spans="1:12" s="81" customFormat="1" ht="48.75" hidden="1" customHeight="1" x14ac:dyDescent="0.25">
      <c r="A20" s="109">
        <v>379</v>
      </c>
      <c r="B20" s="86" t="s">
        <v>177</v>
      </c>
      <c r="C20" s="109" t="s">
        <v>23</v>
      </c>
      <c r="D20" s="109" t="s">
        <v>43</v>
      </c>
      <c r="E20" s="223" t="s">
        <v>44</v>
      </c>
      <c r="F20" s="109">
        <v>0</v>
      </c>
      <c r="G20" s="109" t="s">
        <v>24</v>
      </c>
      <c r="H20" s="128"/>
      <c r="I20" s="115">
        <f>I21</f>
        <v>0</v>
      </c>
      <c r="J20" s="98"/>
      <c r="K20" s="115">
        <f>K21</f>
        <v>0</v>
      </c>
      <c r="L20" s="98"/>
    </row>
    <row r="21" spans="1:12" s="81" customFormat="1" ht="26.25" hidden="1" customHeight="1" x14ac:dyDescent="0.25">
      <c r="A21" s="109">
        <v>379</v>
      </c>
      <c r="B21" s="112" t="s">
        <v>36</v>
      </c>
      <c r="C21" s="109" t="s">
        <v>23</v>
      </c>
      <c r="D21" s="109" t="s">
        <v>43</v>
      </c>
      <c r="E21" s="223" t="s">
        <v>159</v>
      </c>
      <c r="F21" s="109" t="s">
        <v>102</v>
      </c>
      <c r="G21" s="109" t="s">
        <v>24</v>
      </c>
      <c r="H21" s="128">
        <v>240</v>
      </c>
      <c r="I21" s="98"/>
      <c r="J21" s="98"/>
      <c r="K21" s="98"/>
      <c r="L21" s="98"/>
    </row>
    <row r="22" spans="1:12" s="81" customFormat="1" ht="48.75" hidden="1" customHeight="1" x14ac:dyDescent="0.25">
      <c r="A22" s="109">
        <v>379</v>
      </c>
      <c r="B22" s="86" t="s">
        <v>175</v>
      </c>
      <c r="C22" s="109" t="s">
        <v>23</v>
      </c>
      <c r="D22" s="109" t="s">
        <v>43</v>
      </c>
      <c r="E22" s="223" t="s">
        <v>159</v>
      </c>
      <c r="F22" s="109">
        <v>0</v>
      </c>
      <c r="G22" s="109" t="s">
        <v>24</v>
      </c>
      <c r="H22" s="128"/>
      <c r="I22" s="115">
        <f>I23</f>
        <v>0</v>
      </c>
      <c r="J22" s="115"/>
      <c r="K22" s="115">
        <f t="shared" ref="K22" si="3">K23</f>
        <v>0</v>
      </c>
      <c r="L22" s="98"/>
    </row>
    <row r="23" spans="1:12" s="81" customFormat="1" ht="26.25" hidden="1" customHeight="1" x14ac:dyDescent="0.25">
      <c r="A23" s="109">
        <v>379</v>
      </c>
      <c r="B23" s="112" t="s">
        <v>36</v>
      </c>
      <c r="C23" s="109" t="s">
        <v>23</v>
      </c>
      <c r="D23" s="109" t="s">
        <v>43</v>
      </c>
      <c r="E23" s="223" t="s">
        <v>159</v>
      </c>
      <c r="F23" s="109" t="s">
        <v>102</v>
      </c>
      <c r="G23" s="109" t="s">
        <v>24</v>
      </c>
      <c r="H23" s="128">
        <v>240</v>
      </c>
      <c r="I23" s="98"/>
      <c r="J23" s="98"/>
      <c r="K23" s="98"/>
      <c r="L23" s="98"/>
    </row>
    <row r="24" spans="1:12" s="81" customFormat="1" ht="28.5" hidden="1" customHeight="1" x14ac:dyDescent="0.25">
      <c r="A24" s="124">
        <v>379</v>
      </c>
      <c r="B24" s="230" t="s">
        <v>179</v>
      </c>
      <c r="C24" s="124" t="s">
        <v>46</v>
      </c>
      <c r="D24" s="124" t="s">
        <v>53</v>
      </c>
      <c r="E24" s="124"/>
      <c r="F24" s="124"/>
      <c r="G24" s="124"/>
      <c r="H24" s="126"/>
      <c r="I24" s="157">
        <f>I25</f>
        <v>0</v>
      </c>
      <c r="J24" s="158"/>
      <c r="K24" s="157">
        <f>K25</f>
        <v>0</v>
      </c>
      <c r="L24" s="158"/>
    </row>
    <row r="25" spans="1:12" s="81" customFormat="1" ht="51.75" hidden="1" customHeight="1" x14ac:dyDescent="0.25">
      <c r="A25" s="109">
        <v>379</v>
      </c>
      <c r="B25" s="86" t="s">
        <v>178</v>
      </c>
      <c r="C25" s="223" t="s">
        <v>46</v>
      </c>
      <c r="D25" s="223" t="s">
        <v>53</v>
      </c>
      <c r="E25" s="223" t="s">
        <v>48</v>
      </c>
      <c r="F25" s="109">
        <v>0</v>
      </c>
      <c r="G25" s="109" t="s">
        <v>24</v>
      </c>
      <c r="H25" s="128"/>
      <c r="I25" s="115">
        <f>I26+I27</f>
        <v>0</v>
      </c>
      <c r="J25" s="115"/>
      <c r="K25" s="115">
        <f t="shared" ref="K25" si="4">K26+K27</f>
        <v>0</v>
      </c>
      <c r="L25" s="98"/>
    </row>
    <row r="26" spans="1:12" s="81" customFormat="1" ht="26.25" hidden="1" customHeight="1" x14ac:dyDescent="0.25">
      <c r="A26" s="109">
        <v>379</v>
      </c>
      <c r="B26" s="112" t="s">
        <v>36</v>
      </c>
      <c r="C26" s="223" t="s">
        <v>46</v>
      </c>
      <c r="D26" s="223" t="s">
        <v>53</v>
      </c>
      <c r="E26" s="223" t="s">
        <v>48</v>
      </c>
      <c r="F26" s="109" t="s">
        <v>102</v>
      </c>
      <c r="G26" s="109" t="s">
        <v>24</v>
      </c>
      <c r="H26" s="128">
        <v>240</v>
      </c>
      <c r="I26" s="98"/>
      <c r="J26" s="98"/>
      <c r="K26" s="98"/>
      <c r="L26" s="98"/>
    </row>
    <row r="27" spans="1:12" s="81" customFormat="1" ht="17.25" hidden="1" customHeight="1" x14ac:dyDescent="0.25">
      <c r="A27" s="223" t="s">
        <v>165</v>
      </c>
      <c r="B27" s="133" t="s">
        <v>38</v>
      </c>
      <c r="C27" s="223" t="s">
        <v>46</v>
      </c>
      <c r="D27" s="223" t="s">
        <v>53</v>
      </c>
      <c r="E27" s="223" t="s">
        <v>48</v>
      </c>
      <c r="F27" s="223" t="s">
        <v>102</v>
      </c>
      <c r="G27" s="223" t="s">
        <v>24</v>
      </c>
      <c r="H27" s="128">
        <v>850</v>
      </c>
      <c r="I27" s="98"/>
      <c r="J27" s="98"/>
      <c r="K27" s="98"/>
      <c r="L27" s="98"/>
    </row>
    <row r="28" spans="1:12" s="81" customFormat="1" ht="30" hidden="1" customHeight="1" x14ac:dyDescent="0.25">
      <c r="A28" s="124">
        <v>379</v>
      </c>
      <c r="B28" s="231" t="s">
        <v>158</v>
      </c>
      <c r="C28" s="124" t="s">
        <v>46</v>
      </c>
      <c r="D28" s="124" t="s">
        <v>56</v>
      </c>
      <c r="E28" s="124"/>
      <c r="F28" s="124"/>
      <c r="G28" s="124"/>
      <c r="H28" s="126"/>
      <c r="I28" s="157">
        <f>I29</f>
        <v>0</v>
      </c>
      <c r="J28" s="158"/>
      <c r="K28" s="157">
        <f>K29</f>
        <v>0</v>
      </c>
      <c r="L28" s="158"/>
    </row>
    <row r="29" spans="1:12" s="81" customFormat="1" ht="62.25" hidden="1" customHeight="1" x14ac:dyDescent="0.25">
      <c r="A29" s="109">
        <v>379</v>
      </c>
      <c r="B29" s="86" t="s">
        <v>180</v>
      </c>
      <c r="C29" s="223" t="s">
        <v>46</v>
      </c>
      <c r="D29" s="223" t="s">
        <v>56</v>
      </c>
      <c r="E29" s="223" t="s">
        <v>72</v>
      </c>
      <c r="F29" s="109">
        <v>0</v>
      </c>
      <c r="G29" s="109" t="s">
        <v>24</v>
      </c>
      <c r="H29" s="128"/>
      <c r="I29" s="115">
        <f>I30</f>
        <v>0</v>
      </c>
      <c r="J29" s="115"/>
      <c r="K29" s="115">
        <f t="shared" ref="K29" si="5">K30</f>
        <v>0</v>
      </c>
      <c r="L29" s="98"/>
    </row>
    <row r="30" spans="1:12" s="81" customFormat="1" ht="26.25" hidden="1" customHeight="1" x14ac:dyDescent="0.25">
      <c r="A30" s="109">
        <v>379</v>
      </c>
      <c r="B30" s="112" t="s">
        <v>36</v>
      </c>
      <c r="C30" s="223" t="s">
        <v>46</v>
      </c>
      <c r="D30" s="223" t="s">
        <v>56</v>
      </c>
      <c r="E30" s="223" t="s">
        <v>72</v>
      </c>
      <c r="F30" s="109" t="s">
        <v>102</v>
      </c>
      <c r="G30" s="109" t="s">
        <v>24</v>
      </c>
      <c r="H30" s="128">
        <v>240</v>
      </c>
      <c r="I30" s="98"/>
      <c r="J30" s="98"/>
      <c r="K30" s="98"/>
      <c r="L30" s="98"/>
    </row>
    <row r="31" spans="1:12" s="81" customFormat="1" ht="26.25" customHeight="1" x14ac:dyDescent="0.25">
      <c r="A31" s="245" t="s">
        <v>165</v>
      </c>
      <c r="B31" s="244" t="s">
        <v>157</v>
      </c>
      <c r="C31" s="124" t="s">
        <v>22</v>
      </c>
      <c r="D31" s="124" t="s">
        <v>46</v>
      </c>
      <c r="E31" s="124"/>
      <c r="F31" s="109"/>
      <c r="G31" s="109"/>
      <c r="H31" s="128"/>
      <c r="I31" s="183">
        <f>I32</f>
        <v>151580</v>
      </c>
      <c r="J31" s="183">
        <f t="shared" ref="J31" si="6">J32</f>
        <v>151580</v>
      </c>
      <c r="K31" s="183">
        <f>K34+K36</f>
        <v>165620</v>
      </c>
      <c r="L31" s="183">
        <f>L34+L36</f>
        <v>165620</v>
      </c>
    </row>
    <row r="32" spans="1:12" s="81" customFormat="1" ht="50.25" customHeight="1" x14ac:dyDescent="0.25">
      <c r="A32" s="245" t="s">
        <v>165</v>
      </c>
      <c r="B32" s="86" t="s">
        <v>175</v>
      </c>
      <c r="C32" s="246" t="s">
        <v>22</v>
      </c>
      <c r="D32" s="246" t="s">
        <v>46</v>
      </c>
      <c r="E32" s="223" t="s">
        <v>159</v>
      </c>
      <c r="F32" s="109">
        <v>0</v>
      </c>
      <c r="G32" s="109" t="s">
        <v>24</v>
      </c>
      <c r="H32" s="128"/>
      <c r="I32" s="115">
        <f>I33+I35</f>
        <v>151580</v>
      </c>
      <c r="J32" s="115">
        <f>J33+J35</f>
        <v>151580</v>
      </c>
      <c r="K32" s="115"/>
      <c r="L32" s="115"/>
    </row>
    <row r="33" spans="1:12" s="81" customFormat="1" ht="26.25" customHeight="1" x14ac:dyDescent="0.25">
      <c r="A33" s="223" t="s">
        <v>165</v>
      </c>
      <c r="B33" s="153" t="s">
        <v>34</v>
      </c>
      <c r="C33" s="246" t="s">
        <v>22</v>
      </c>
      <c r="D33" s="246" t="s">
        <v>46</v>
      </c>
      <c r="E33" s="223" t="s">
        <v>159</v>
      </c>
      <c r="F33" s="109" t="s">
        <v>102</v>
      </c>
      <c r="G33" s="109" t="s">
        <v>24</v>
      </c>
      <c r="H33" s="128">
        <v>120</v>
      </c>
      <c r="I33" s="98">
        <v>130276</v>
      </c>
      <c r="J33" s="98">
        <v>130276</v>
      </c>
      <c r="K33" s="98"/>
      <c r="L33" s="98"/>
    </row>
    <row r="34" spans="1:12" s="81" customFormat="1" ht="26.25" customHeight="1" x14ac:dyDescent="0.25">
      <c r="A34" s="223" t="s">
        <v>165</v>
      </c>
      <c r="B34" s="153" t="s">
        <v>34</v>
      </c>
      <c r="C34" s="246" t="s">
        <v>22</v>
      </c>
      <c r="D34" s="246" t="s">
        <v>46</v>
      </c>
      <c r="E34" s="223" t="s">
        <v>45</v>
      </c>
      <c r="F34" s="109" t="s">
        <v>102</v>
      </c>
      <c r="G34" s="109" t="s">
        <v>24</v>
      </c>
      <c r="H34" s="128">
        <v>120</v>
      </c>
      <c r="I34" s="98"/>
      <c r="J34" s="98"/>
      <c r="K34" s="98">
        <v>140692</v>
      </c>
      <c r="L34" s="98">
        <v>140692</v>
      </c>
    </row>
    <row r="35" spans="1:12" s="81" customFormat="1" ht="26.25" customHeight="1" x14ac:dyDescent="0.25">
      <c r="A35" s="223" t="s">
        <v>165</v>
      </c>
      <c r="B35" s="112" t="s">
        <v>36</v>
      </c>
      <c r="C35" s="246" t="s">
        <v>22</v>
      </c>
      <c r="D35" s="246" t="s">
        <v>46</v>
      </c>
      <c r="E35" s="223" t="s">
        <v>159</v>
      </c>
      <c r="F35" s="223" t="s">
        <v>102</v>
      </c>
      <c r="G35" s="223" t="s">
        <v>24</v>
      </c>
      <c r="H35" s="128">
        <v>240</v>
      </c>
      <c r="I35" s="98">
        <v>21304</v>
      </c>
      <c r="J35" s="98">
        <v>21304</v>
      </c>
      <c r="K35" s="98"/>
      <c r="L35" s="98"/>
    </row>
    <row r="36" spans="1:12" s="81" customFormat="1" ht="26.25" customHeight="1" x14ac:dyDescent="0.25">
      <c r="A36" s="223" t="s">
        <v>165</v>
      </c>
      <c r="B36" s="153" t="s">
        <v>34</v>
      </c>
      <c r="C36" s="246" t="s">
        <v>22</v>
      </c>
      <c r="D36" s="246" t="s">
        <v>46</v>
      </c>
      <c r="E36" s="223" t="s">
        <v>45</v>
      </c>
      <c r="F36" s="109" t="s">
        <v>102</v>
      </c>
      <c r="G36" s="109" t="s">
        <v>24</v>
      </c>
      <c r="H36" s="128">
        <v>240</v>
      </c>
      <c r="I36" s="98"/>
      <c r="J36" s="98"/>
      <c r="K36" s="98">
        <v>24928</v>
      </c>
      <c r="L36" s="98">
        <v>24928</v>
      </c>
    </row>
    <row r="37" spans="1:12" s="81" customFormat="1" ht="15.75" customHeight="1" x14ac:dyDescent="0.25">
      <c r="A37" s="124">
        <v>379</v>
      </c>
      <c r="B37" s="131" t="s">
        <v>50</v>
      </c>
      <c r="C37" s="124" t="s">
        <v>35</v>
      </c>
      <c r="D37" s="124" t="s">
        <v>47</v>
      </c>
      <c r="E37" s="124"/>
      <c r="F37" s="124"/>
      <c r="G37" s="124"/>
      <c r="H37" s="126"/>
      <c r="I37" s="157">
        <f>I38</f>
        <v>1334000</v>
      </c>
      <c r="J37" s="158"/>
      <c r="K37" s="157">
        <f>K38</f>
        <v>1365000</v>
      </c>
      <c r="L37" s="158"/>
    </row>
    <row r="38" spans="1:12" s="81" customFormat="1" ht="48.75" customHeight="1" x14ac:dyDescent="0.25">
      <c r="A38" s="109">
        <v>379</v>
      </c>
      <c r="B38" s="225" t="s">
        <v>189</v>
      </c>
      <c r="C38" s="109" t="s">
        <v>35</v>
      </c>
      <c r="D38" s="109" t="s">
        <v>47</v>
      </c>
      <c r="E38" s="109" t="s">
        <v>22</v>
      </c>
      <c r="F38" s="109">
        <v>0</v>
      </c>
      <c r="G38" s="109" t="s">
        <v>24</v>
      </c>
      <c r="H38" s="128"/>
      <c r="I38" s="115">
        <f>I40</f>
        <v>1334000</v>
      </c>
      <c r="J38" s="115"/>
      <c r="K38" s="115">
        <f t="shared" ref="K38" si="7">K40</f>
        <v>1365000</v>
      </c>
      <c r="L38" s="98"/>
    </row>
    <row r="39" spans="1:12" s="81" customFormat="1" ht="48.75" customHeight="1" x14ac:dyDescent="0.25">
      <c r="A39" s="109">
        <v>379</v>
      </c>
      <c r="B39" s="112" t="s">
        <v>36</v>
      </c>
      <c r="C39" s="109" t="s">
        <v>35</v>
      </c>
      <c r="D39" s="109" t="s">
        <v>47</v>
      </c>
      <c r="E39" s="109" t="s">
        <v>22</v>
      </c>
      <c r="F39" s="109" t="s">
        <v>102</v>
      </c>
      <c r="G39" s="109" t="s">
        <v>24</v>
      </c>
      <c r="H39" s="128">
        <v>240</v>
      </c>
      <c r="I39" s="115"/>
      <c r="J39" s="115"/>
      <c r="K39" s="115"/>
      <c r="L39" s="98"/>
    </row>
    <row r="40" spans="1:12" s="81" customFormat="1" ht="27" customHeight="1" x14ac:dyDescent="0.25">
      <c r="A40" s="109">
        <v>379</v>
      </c>
      <c r="B40" s="112" t="s">
        <v>36</v>
      </c>
      <c r="C40" s="109" t="s">
        <v>35</v>
      </c>
      <c r="D40" s="109" t="s">
        <v>47</v>
      </c>
      <c r="E40" s="223" t="s">
        <v>45</v>
      </c>
      <c r="F40" s="109" t="s">
        <v>102</v>
      </c>
      <c r="G40" s="109" t="s">
        <v>24</v>
      </c>
      <c r="H40" s="128">
        <v>240</v>
      </c>
      <c r="I40" s="98">
        <v>1334000</v>
      </c>
      <c r="J40" s="98"/>
      <c r="K40" s="98">
        <v>1365000</v>
      </c>
      <c r="L40" s="98"/>
    </row>
    <row r="41" spans="1:12" s="81" customFormat="1" ht="12" hidden="1" customHeight="1" x14ac:dyDescent="0.25">
      <c r="A41" s="124">
        <v>379</v>
      </c>
      <c r="B41" s="230" t="s">
        <v>161</v>
      </c>
      <c r="C41" s="124" t="s">
        <v>49</v>
      </c>
      <c r="D41" s="124" t="s">
        <v>22</v>
      </c>
      <c r="E41" s="124"/>
      <c r="F41" s="124"/>
      <c r="G41" s="124"/>
      <c r="H41" s="126"/>
      <c r="I41" s="157">
        <f>I42</f>
        <v>0</v>
      </c>
      <c r="J41" s="158"/>
      <c r="K41" s="157">
        <f>K42</f>
        <v>0</v>
      </c>
      <c r="L41" s="158"/>
    </row>
    <row r="42" spans="1:12" s="81" customFormat="1" ht="48.75" hidden="1" customHeight="1" x14ac:dyDescent="0.25">
      <c r="A42" s="109">
        <v>379</v>
      </c>
      <c r="B42" s="86" t="s">
        <v>177</v>
      </c>
      <c r="C42" s="223" t="s">
        <v>49</v>
      </c>
      <c r="D42" s="223" t="s">
        <v>22</v>
      </c>
      <c r="E42" s="223" t="s">
        <v>44</v>
      </c>
      <c r="F42" s="109">
        <v>0</v>
      </c>
      <c r="G42" s="109" t="s">
        <v>24</v>
      </c>
      <c r="H42" s="128"/>
      <c r="I42" s="115">
        <f>I43</f>
        <v>0</v>
      </c>
      <c r="J42" s="115"/>
      <c r="K42" s="115">
        <f t="shared" ref="K42" si="8">K43</f>
        <v>0</v>
      </c>
      <c r="L42" s="98"/>
    </row>
    <row r="43" spans="1:12" s="81" customFormat="1" ht="23.25" hidden="1" customHeight="1" x14ac:dyDescent="0.25">
      <c r="A43" s="109">
        <v>379</v>
      </c>
      <c r="B43" s="112" t="s">
        <v>36</v>
      </c>
      <c r="C43" s="223" t="s">
        <v>49</v>
      </c>
      <c r="D43" s="223" t="s">
        <v>22</v>
      </c>
      <c r="E43" s="223" t="s">
        <v>44</v>
      </c>
      <c r="F43" s="109" t="s">
        <v>102</v>
      </c>
      <c r="G43" s="109" t="s">
        <v>24</v>
      </c>
      <c r="H43" s="128">
        <v>240</v>
      </c>
      <c r="I43" s="98"/>
      <c r="J43" s="98"/>
      <c r="K43" s="98"/>
      <c r="L43" s="98"/>
    </row>
    <row r="44" spans="1:12" s="81" customFormat="1" ht="15" customHeight="1" x14ac:dyDescent="0.25">
      <c r="A44" s="124">
        <v>379</v>
      </c>
      <c r="B44" s="131" t="s">
        <v>51</v>
      </c>
      <c r="C44" s="124" t="s">
        <v>49</v>
      </c>
      <c r="D44" s="124" t="s">
        <v>46</v>
      </c>
      <c r="E44" s="124"/>
      <c r="F44" s="124"/>
      <c r="G44" s="124"/>
      <c r="H44" s="126"/>
      <c r="I44" s="157">
        <f>I45</f>
        <v>678000</v>
      </c>
      <c r="J44" s="157"/>
      <c r="K44" s="157">
        <f t="shared" ref="K44" si="9">K45</f>
        <v>0</v>
      </c>
      <c r="L44" s="157"/>
    </row>
    <row r="45" spans="1:12" s="81" customFormat="1" ht="39" customHeight="1" x14ac:dyDescent="0.25">
      <c r="A45" s="109">
        <v>379</v>
      </c>
      <c r="B45" s="225" t="s">
        <v>198</v>
      </c>
      <c r="C45" s="109" t="s">
        <v>49</v>
      </c>
      <c r="D45" s="109" t="s">
        <v>46</v>
      </c>
      <c r="E45" s="109" t="s">
        <v>23</v>
      </c>
      <c r="F45" s="109">
        <v>0</v>
      </c>
      <c r="G45" s="109" t="s">
        <v>24</v>
      </c>
      <c r="H45" s="128"/>
      <c r="I45" s="115">
        <f>I46</f>
        <v>678000</v>
      </c>
      <c r="J45" s="115">
        <f>J47</f>
        <v>0</v>
      </c>
      <c r="K45" s="115">
        <f>K47</f>
        <v>0</v>
      </c>
      <c r="L45" s="115">
        <f>L47</f>
        <v>0</v>
      </c>
    </row>
    <row r="46" spans="1:12" s="81" customFormat="1" ht="39" customHeight="1" x14ac:dyDescent="0.25">
      <c r="A46" s="109">
        <v>379</v>
      </c>
      <c r="B46" s="112" t="s">
        <v>36</v>
      </c>
      <c r="C46" s="109" t="s">
        <v>49</v>
      </c>
      <c r="D46" s="109" t="s">
        <v>46</v>
      </c>
      <c r="E46" s="109" t="s">
        <v>23</v>
      </c>
      <c r="F46" s="109" t="s">
        <v>102</v>
      </c>
      <c r="G46" s="109" t="s">
        <v>24</v>
      </c>
      <c r="H46" s="128">
        <v>240</v>
      </c>
      <c r="I46" s="115">
        <v>678000</v>
      </c>
      <c r="J46" s="115"/>
      <c r="K46" s="115"/>
      <c r="L46" s="115"/>
    </row>
    <row r="47" spans="1:12" s="81" customFormat="1" ht="24" customHeight="1" x14ac:dyDescent="0.25">
      <c r="A47" s="109">
        <v>379</v>
      </c>
      <c r="B47" s="112" t="s">
        <v>36</v>
      </c>
      <c r="C47" s="109" t="s">
        <v>49</v>
      </c>
      <c r="D47" s="109" t="s">
        <v>46</v>
      </c>
      <c r="E47" s="223" t="s">
        <v>45</v>
      </c>
      <c r="F47" s="109" t="s">
        <v>102</v>
      </c>
      <c r="G47" s="109" t="s">
        <v>24</v>
      </c>
      <c r="H47" s="128">
        <v>240</v>
      </c>
      <c r="I47" s="98"/>
      <c r="J47" s="98"/>
      <c r="K47" s="98"/>
      <c r="L47" s="98"/>
    </row>
    <row r="48" spans="1:12" s="81" customFormat="1" ht="27" hidden="1" customHeight="1" x14ac:dyDescent="0.25">
      <c r="A48" s="124">
        <v>379</v>
      </c>
      <c r="B48" s="232" t="s">
        <v>162</v>
      </c>
      <c r="C48" s="124" t="s">
        <v>48</v>
      </c>
      <c r="D48" s="124" t="s">
        <v>46</v>
      </c>
      <c r="E48" s="124"/>
      <c r="F48" s="124"/>
      <c r="G48" s="124"/>
      <c r="H48" s="126"/>
      <c r="I48" s="157">
        <f>I49</f>
        <v>0</v>
      </c>
      <c r="J48" s="157"/>
      <c r="K48" s="157">
        <f t="shared" ref="K48" si="10">K49</f>
        <v>0</v>
      </c>
      <c r="L48" s="157"/>
    </row>
    <row r="49" spans="1:12" s="81" customFormat="1" ht="60.75" hidden="1" customHeight="1" x14ac:dyDescent="0.25">
      <c r="A49" s="109">
        <v>379</v>
      </c>
      <c r="B49" s="86" t="s">
        <v>181</v>
      </c>
      <c r="C49" s="223" t="s">
        <v>48</v>
      </c>
      <c r="D49" s="109" t="s">
        <v>46</v>
      </c>
      <c r="E49" s="223" t="s">
        <v>35</v>
      </c>
      <c r="F49" s="109">
        <v>0</v>
      </c>
      <c r="G49" s="109" t="s">
        <v>24</v>
      </c>
      <c r="H49" s="128"/>
      <c r="I49" s="115">
        <f>I50</f>
        <v>0</v>
      </c>
      <c r="J49" s="115">
        <f>J50</f>
        <v>0</v>
      </c>
      <c r="K49" s="115">
        <f>K50</f>
        <v>0</v>
      </c>
      <c r="L49" s="115">
        <f>L50</f>
        <v>0</v>
      </c>
    </row>
    <row r="50" spans="1:12" s="81" customFormat="1" ht="24.75" hidden="1" customHeight="1" x14ac:dyDescent="0.25">
      <c r="A50" s="109">
        <v>379</v>
      </c>
      <c r="B50" s="112" t="s">
        <v>36</v>
      </c>
      <c r="C50" s="223" t="s">
        <v>48</v>
      </c>
      <c r="D50" s="109" t="s">
        <v>46</v>
      </c>
      <c r="E50" s="223" t="s">
        <v>35</v>
      </c>
      <c r="F50" s="109" t="s">
        <v>102</v>
      </c>
      <c r="G50" s="109" t="s">
        <v>24</v>
      </c>
      <c r="H50" s="128">
        <v>240</v>
      </c>
      <c r="I50" s="98"/>
      <c r="J50" s="98"/>
      <c r="K50" s="98"/>
      <c r="L50" s="98"/>
    </row>
    <row r="51" spans="1:12" s="81" customFormat="1" ht="24.75" customHeight="1" x14ac:dyDescent="0.25">
      <c r="A51" s="124">
        <v>379</v>
      </c>
      <c r="B51" s="131" t="s">
        <v>52</v>
      </c>
      <c r="C51" s="124" t="s">
        <v>53</v>
      </c>
      <c r="D51" s="124" t="s">
        <v>23</v>
      </c>
      <c r="E51" s="124"/>
      <c r="F51" s="124"/>
      <c r="G51" s="124"/>
      <c r="H51" s="126"/>
      <c r="I51" s="157">
        <f>I52</f>
        <v>15000</v>
      </c>
      <c r="J51" s="158"/>
      <c r="K51" s="157">
        <f>K52</f>
        <v>0</v>
      </c>
      <c r="L51" s="98"/>
    </row>
    <row r="52" spans="1:12" s="81" customFormat="1" ht="27.75" customHeight="1" x14ac:dyDescent="0.25">
      <c r="A52" s="109">
        <v>379</v>
      </c>
      <c r="B52" s="132" t="s">
        <v>33</v>
      </c>
      <c r="C52" s="109" t="s">
        <v>53</v>
      </c>
      <c r="D52" s="109" t="s">
        <v>23</v>
      </c>
      <c r="E52" s="109" t="s">
        <v>45</v>
      </c>
      <c r="F52" s="109">
        <v>0</v>
      </c>
      <c r="G52" s="109" t="s">
        <v>24</v>
      </c>
      <c r="H52" s="128"/>
      <c r="I52" s="115">
        <v>15000</v>
      </c>
      <c r="J52" s="98"/>
      <c r="K52" s="115"/>
      <c r="L52" s="98"/>
    </row>
    <row r="53" spans="1:12" s="81" customFormat="1" ht="24" customHeight="1" x14ac:dyDescent="0.25">
      <c r="A53" s="109">
        <v>379</v>
      </c>
      <c r="B53" s="133" t="s">
        <v>55</v>
      </c>
      <c r="C53" s="109" t="s">
        <v>53</v>
      </c>
      <c r="D53" s="109" t="s">
        <v>23</v>
      </c>
      <c r="E53" s="109" t="s">
        <v>45</v>
      </c>
      <c r="F53" s="109" t="s">
        <v>102</v>
      </c>
      <c r="G53" s="109" t="s">
        <v>24</v>
      </c>
      <c r="H53" s="128">
        <v>310</v>
      </c>
      <c r="I53" s="98">
        <v>15000</v>
      </c>
      <c r="J53" s="98"/>
      <c r="K53" s="98"/>
      <c r="L53" s="98"/>
    </row>
    <row r="54" spans="1:12" s="81" customFormat="1" ht="14.25" hidden="1" customHeight="1" x14ac:dyDescent="0.25">
      <c r="A54" s="124">
        <v>379</v>
      </c>
      <c r="B54" s="240" t="s">
        <v>163</v>
      </c>
      <c r="C54" s="124" t="s">
        <v>40</v>
      </c>
      <c r="D54" s="124" t="s">
        <v>23</v>
      </c>
      <c r="E54" s="124"/>
      <c r="F54" s="124"/>
      <c r="G54" s="124"/>
      <c r="H54" s="126"/>
      <c r="I54" s="157">
        <f>I55</f>
        <v>0</v>
      </c>
      <c r="J54" s="158"/>
      <c r="K54" s="157">
        <f>K55</f>
        <v>0</v>
      </c>
      <c r="L54" s="158"/>
    </row>
    <row r="55" spans="1:12" s="81" customFormat="1" ht="45.75" hidden="1" customHeight="1" x14ac:dyDescent="0.25">
      <c r="A55" s="109">
        <v>379</v>
      </c>
      <c r="B55" s="239" t="s">
        <v>199</v>
      </c>
      <c r="C55" s="223" t="s">
        <v>40</v>
      </c>
      <c r="D55" s="109" t="s">
        <v>23</v>
      </c>
      <c r="E55" s="223" t="s">
        <v>47</v>
      </c>
      <c r="F55" s="109">
        <v>0</v>
      </c>
      <c r="G55" s="109" t="s">
        <v>24</v>
      </c>
      <c r="H55" s="128"/>
      <c r="I55" s="115"/>
      <c r="J55" s="98"/>
      <c r="K55" s="115">
        <f>K56</f>
        <v>0</v>
      </c>
      <c r="L55" s="98"/>
    </row>
    <row r="56" spans="1:12" s="81" customFormat="1" ht="13.5" hidden="1" customHeight="1" x14ac:dyDescent="0.25">
      <c r="A56" s="109">
        <v>379</v>
      </c>
      <c r="B56" s="112" t="s">
        <v>36</v>
      </c>
      <c r="C56" s="223" t="s">
        <v>40</v>
      </c>
      <c r="D56" s="109" t="s">
        <v>23</v>
      </c>
      <c r="E56" s="223" t="s">
        <v>47</v>
      </c>
      <c r="F56" s="109" t="s">
        <v>102</v>
      </c>
      <c r="G56" s="109" t="s">
        <v>24</v>
      </c>
      <c r="H56" s="128">
        <v>240</v>
      </c>
      <c r="I56" s="98"/>
      <c r="J56" s="98"/>
      <c r="K56" s="98"/>
      <c r="L56" s="98"/>
    </row>
    <row r="57" spans="1:12" s="51" customFormat="1" ht="21.75" customHeight="1" x14ac:dyDescent="0.25">
      <c r="A57" s="135"/>
      <c r="B57" s="136" t="s">
        <v>103</v>
      </c>
      <c r="C57" s="135"/>
      <c r="D57" s="135"/>
      <c r="E57" s="135"/>
      <c r="F57" s="135"/>
      <c r="G57" s="135"/>
      <c r="H57" s="137"/>
      <c r="I57" s="160">
        <f>I6+I10+I16+I19+I24+I28+I37+I41+I44+I48+I54+I51+I31</f>
        <v>4575580</v>
      </c>
      <c r="J57" s="160">
        <f>J6+J10+J16+J19+J24+J28+J37+J41+J44+J48+J54+J51+J31</f>
        <v>151580</v>
      </c>
      <c r="K57" s="160">
        <f>K6+K10+K16+K19+K24+K28+K37+K41+K44+K48+K54+K51+K31</f>
        <v>3497620</v>
      </c>
      <c r="L57" s="160">
        <f>L6+L10+L16+L19+L24+L28+L37+L41+L44+L48+L54+L51+L31</f>
        <v>165620</v>
      </c>
    </row>
    <row r="58" spans="1:12" s="52" customFormat="1" ht="21.75" customHeight="1" x14ac:dyDescent="0.25">
      <c r="A58" s="138"/>
      <c r="B58" s="138" t="s">
        <v>104</v>
      </c>
      <c r="C58" s="134"/>
      <c r="D58" s="134"/>
      <c r="E58" s="134"/>
      <c r="F58" s="134"/>
      <c r="G58" s="134"/>
      <c r="H58" s="139"/>
      <c r="I58" s="159">
        <v>80000</v>
      </c>
      <c r="J58" s="159"/>
      <c r="K58" s="159">
        <v>155000</v>
      </c>
      <c r="L58" s="161"/>
    </row>
    <row r="59" spans="1:12" s="53" customFormat="1" ht="21.75" customHeight="1" x14ac:dyDescent="0.25">
      <c r="A59" s="135"/>
      <c r="B59" s="136" t="s">
        <v>105</v>
      </c>
      <c r="C59" s="135"/>
      <c r="D59" s="135"/>
      <c r="E59" s="135"/>
      <c r="F59" s="135"/>
      <c r="G59" s="135"/>
      <c r="H59" s="137"/>
      <c r="I59" s="160">
        <f>I57+I58</f>
        <v>4655580</v>
      </c>
      <c r="J59" s="157">
        <f>J57</f>
        <v>151580</v>
      </c>
      <c r="K59" s="160">
        <f t="shared" ref="K59" si="11">K57+K58</f>
        <v>3652620</v>
      </c>
      <c r="L59" s="157">
        <f>L57</f>
        <v>165620</v>
      </c>
    </row>
  </sheetData>
  <mergeCells count="11">
    <mergeCell ref="D1:L1"/>
    <mergeCell ref="B5:J5"/>
    <mergeCell ref="K3:L3"/>
    <mergeCell ref="A2:L2"/>
    <mergeCell ref="A3:A4"/>
    <mergeCell ref="B3:B4"/>
    <mergeCell ref="C3:C4"/>
    <mergeCell ref="D3:D4"/>
    <mergeCell ref="E3:G4"/>
    <mergeCell ref="H3:H4"/>
    <mergeCell ref="I3:J3"/>
  </mergeCells>
  <pageMargins left="0.7" right="0.3298611111111111" top="0.7386363636363636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7"/>
  <sheetViews>
    <sheetView view="pageLayout" zoomScale="130" zoomScaleNormal="90" zoomScaleSheetLayoutView="120" zoomScalePageLayoutView="130" workbookViewId="0">
      <selection activeCell="D4" sqref="D4"/>
    </sheetView>
  </sheetViews>
  <sheetFormatPr defaultRowHeight="15" x14ac:dyDescent="0.25"/>
  <cols>
    <col min="1" max="1" width="44.5703125" style="54" customWidth="1"/>
    <col min="2" max="2" width="15.140625" customWidth="1"/>
    <col min="4" max="4" width="12" style="190" customWidth="1"/>
    <col min="5" max="5" width="11.42578125" style="190" customWidth="1"/>
  </cols>
  <sheetData>
    <row r="1" spans="1:5" ht="84.75" customHeight="1" x14ac:dyDescent="0.25">
      <c r="B1" s="298" t="s">
        <v>284</v>
      </c>
      <c r="C1" s="299"/>
      <c r="D1" s="299"/>
      <c r="E1" s="299"/>
    </row>
    <row r="2" spans="1:5" ht="56.25" customHeight="1" x14ac:dyDescent="0.25">
      <c r="A2" s="293" t="s">
        <v>256</v>
      </c>
      <c r="B2" s="293"/>
      <c r="C2" s="293"/>
      <c r="D2" s="293"/>
      <c r="E2" s="293"/>
    </row>
    <row r="3" spans="1:5" x14ac:dyDescent="0.25">
      <c r="A3" s="301" t="s">
        <v>0</v>
      </c>
      <c r="B3" s="301" t="s">
        <v>29</v>
      </c>
      <c r="C3" s="301" t="s">
        <v>30</v>
      </c>
      <c r="D3" s="300" t="s">
        <v>136</v>
      </c>
      <c r="E3" s="300"/>
    </row>
    <row r="4" spans="1:5" ht="36" customHeight="1" x14ac:dyDescent="0.25">
      <c r="A4" s="302"/>
      <c r="B4" s="302"/>
      <c r="C4" s="302"/>
      <c r="D4" s="178" t="s">
        <v>59</v>
      </c>
      <c r="E4" s="179" t="s">
        <v>60</v>
      </c>
    </row>
    <row r="5" spans="1:5" s="81" customFormat="1" ht="36" customHeight="1" x14ac:dyDescent="0.25">
      <c r="A5" s="233" t="s">
        <v>198</v>
      </c>
      <c r="B5" s="165" t="s">
        <v>61</v>
      </c>
      <c r="C5" s="166"/>
      <c r="D5" s="180">
        <f>D6+D7</f>
        <v>942400</v>
      </c>
      <c r="E5" s="180">
        <f>E6+E7</f>
        <v>0</v>
      </c>
    </row>
    <row r="6" spans="1:5" s="81" customFormat="1" ht="21.75" customHeight="1" x14ac:dyDescent="0.25">
      <c r="A6" s="167" t="s">
        <v>36</v>
      </c>
      <c r="B6" s="168" t="s">
        <v>61</v>
      </c>
      <c r="C6" s="166">
        <v>240</v>
      </c>
      <c r="D6" s="181">
        <v>942400</v>
      </c>
      <c r="E6" s="182"/>
    </row>
    <row r="7" spans="1:5" s="81" customFormat="1" ht="17.25" hidden="1" customHeight="1" x14ac:dyDescent="0.25">
      <c r="A7" s="167" t="s">
        <v>57</v>
      </c>
      <c r="B7" s="168" t="s">
        <v>61</v>
      </c>
      <c r="C7" s="166">
        <v>540</v>
      </c>
      <c r="D7" s="182"/>
      <c r="E7" s="182"/>
    </row>
    <row r="8" spans="1:5" s="81" customFormat="1" ht="44.25" customHeight="1" x14ac:dyDescent="0.25">
      <c r="A8" s="233" t="s">
        <v>212</v>
      </c>
      <c r="B8" s="165" t="s">
        <v>62</v>
      </c>
      <c r="C8" s="166"/>
      <c r="D8" s="180">
        <f>D9</f>
        <v>1295000</v>
      </c>
      <c r="E8" s="180"/>
    </row>
    <row r="9" spans="1:5" s="81" customFormat="1" ht="24.75" customHeight="1" x14ac:dyDescent="0.25">
      <c r="A9" s="167" t="s">
        <v>36</v>
      </c>
      <c r="B9" s="168" t="s">
        <v>62</v>
      </c>
      <c r="C9" s="168">
        <v>240</v>
      </c>
      <c r="D9" s="181">
        <v>1295000</v>
      </c>
      <c r="E9" s="181"/>
    </row>
    <row r="10" spans="1:5" s="81" customFormat="1" ht="55.5" hidden="1" customHeight="1" x14ac:dyDescent="0.25">
      <c r="A10" s="87" t="s">
        <v>181</v>
      </c>
      <c r="B10" s="165" t="s">
        <v>168</v>
      </c>
      <c r="C10" s="166"/>
      <c r="D10" s="180">
        <f>D11</f>
        <v>0</v>
      </c>
      <c r="E10" s="182"/>
    </row>
    <row r="11" spans="1:5" s="81" customFormat="1" ht="24.75" hidden="1" customHeight="1" x14ac:dyDescent="0.25">
      <c r="A11" s="167" t="s">
        <v>36</v>
      </c>
      <c r="B11" s="168" t="s">
        <v>168</v>
      </c>
      <c r="C11" s="168">
        <v>240</v>
      </c>
      <c r="D11" s="181"/>
      <c r="E11" s="181"/>
    </row>
    <row r="12" spans="1:5" s="81" customFormat="1" ht="36.75" customHeight="1" x14ac:dyDescent="0.25">
      <c r="A12" s="169" t="s">
        <v>201</v>
      </c>
      <c r="B12" s="165" t="s">
        <v>63</v>
      </c>
      <c r="C12" s="166"/>
      <c r="D12" s="180">
        <f>D13</f>
        <v>320896</v>
      </c>
      <c r="E12" s="182"/>
    </row>
    <row r="13" spans="1:5" s="81" customFormat="1" ht="12" customHeight="1" x14ac:dyDescent="0.25">
      <c r="A13" s="167" t="s">
        <v>57</v>
      </c>
      <c r="B13" s="168" t="s">
        <v>63</v>
      </c>
      <c r="C13" s="166">
        <v>540</v>
      </c>
      <c r="D13" s="182">
        <v>320896</v>
      </c>
      <c r="E13" s="182"/>
    </row>
    <row r="14" spans="1:5" s="81" customFormat="1" ht="45.75" customHeight="1" x14ac:dyDescent="0.25">
      <c r="A14" s="87" t="s">
        <v>178</v>
      </c>
      <c r="B14" s="165" t="s">
        <v>64</v>
      </c>
      <c r="C14" s="166"/>
      <c r="D14" s="183">
        <f>SUM(D16:D16)+D15</f>
        <v>56000</v>
      </c>
      <c r="E14" s="183">
        <f>SUM(E16:E16)</f>
        <v>0</v>
      </c>
    </row>
    <row r="15" spans="1:5" s="81" customFormat="1" ht="27" customHeight="1" x14ac:dyDescent="0.25">
      <c r="A15" s="167" t="s">
        <v>36</v>
      </c>
      <c r="B15" s="168" t="s">
        <v>64</v>
      </c>
      <c r="C15" s="166">
        <v>240</v>
      </c>
      <c r="D15" s="182">
        <v>51000</v>
      </c>
      <c r="E15" s="183"/>
    </row>
    <row r="16" spans="1:5" s="81" customFormat="1" ht="18" customHeight="1" x14ac:dyDescent="0.25">
      <c r="A16" s="167" t="s">
        <v>38</v>
      </c>
      <c r="B16" s="168" t="s">
        <v>64</v>
      </c>
      <c r="C16" s="166">
        <v>850</v>
      </c>
      <c r="D16" s="182">
        <v>5000</v>
      </c>
      <c r="E16" s="182"/>
    </row>
    <row r="17" spans="1:5" s="81" customFormat="1" ht="0.75" customHeight="1" x14ac:dyDescent="0.25">
      <c r="A17" s="87" t="s">
        <v>177</v>
      </c>
      <c r="B17" s="165" t="s">
        <v>169</v>
      </c>
      <c r="C17" s="166"/>
      <c r="D17" s="180">
        <f>D18</f>
        <v>0</v>
      </c>
      <c r="E17" s="180">
        <f>E18</f>
        <v>0</v>
      </c>
    </row>
    <row r="18" spans="1:5" s="81" customFormat="1" ht="25.5" hidden="1" customHeight="1" x14ac:dyDescent="0.25">
      <c r="A18" s="167" t="s">
        <v>36</v>
      </c>
      <c r="B18" s="168" t="s">
        <v>169</v>
      </c>
      <c r="C18" s="166">
        <v>240</v>
      </c>
      <c r="D18" s="182"/>
      <c r="E18" s="182"/>
    </row>
    <row r="19" spans="1:5" s="81" customFormat="1" ht="36.75" customHeight="1" x14ac:dyDescent="0.25">
      <c r="A19" s="169" t="s">
        <v>199</v>
      </c>
      <c r="B19" s="165" t="s">
        <v>65</v>
      </c>
      <c r="C19" s="166"/>
      <c r="D19" s="180">
        <f>D20+D21</f>
        <v>195315</v>
      </c>
      <c r="E19" s="182"/>
    </row>
    <row r="20" spans="1:5" s="81" customFormat="1" ht="25.5" customHeight="1" x14ac:dyDescent="0.25">
      <c r="A20" s="167" t="s">
        <v>36</v>
      </c>
      <c r="B20" s="168" t="s">
        <v>65</v>
      </c>
      <c r="C20" s="166">
        <v>240</v>
      </c>
      <c r="D20" s="182">
        <v>42200</v>
      </c>
      <c r="E20" s="182"/>
    </row>
    <row r="21" spans="1:5" s="81" customFormat="1" ht="17.25" customHeight="1" x14ac:dyDescent="0.25">
      <c r="A21" s="167" t="s">
        <v>57</v>
      </c>
      <c r="B21" s="168" t="s">
        <v>65</v>
      </c>
      <c r="C21" s="166">
        <v>540</v>
      </c>
      <c r="D21" s="182">
        <v>153115</v>
      </c>
      <c r="E21" s="182"/>
    </row>
    <row r="22" spans="1:5" s="81" customFormat="1" ht="40.5" customHeight="1" x14ac:dyDescent="0.25">
      <c r="A22" s="87" t="s">
        <v>175</v>
      </c>
      <c r="B22" s="165" t="s">
        <v>183</v>
      </c>
      <c r="C22" s="166"/>
      <c r="D22" s="180">
        <f>D24+D23+D26+D25</f>
        <v>2785550</v>
      </c>
      <c r="E22" s="180">
        <f>E24+E23+E26</f>
        <v>137760</v>
      </c>
    </row>
    <row r="23" spans="1:5" s="81" customFormat="1" ht="25.5" customHeight="1" x14ac:dyDescent="0.25">
      <c r="A23" s="167" t="s">
        <v>37</v>
      </c>
      <c r="B23" s="168" t="s">
        <v>183</v>
      </c>
      <c r="C23" s="166">
        <v>120</v>
      </c>
      <c r="D23" s="181">
        <f>730422+1497000+129366.98</f>
        <v>2356788.98</v>
      </c>
      <c r="E23" s="237">
        <v>129366.98</v>
      </c>
    </row>
    <row r="24" spans="1:5" s="81" customFormat="1" ht="25.5" customHeight="1" x14ac:dyDescent="0.25">
      <c r="A24" s="167" t="s">
        <v>36</v>
      </c>
      <c r="B24" s="168" t="s">
        <v>183</v>
      </c>
      <c r="C24" s="166">
        <v>240</v>
      </c>
      <c r="D24" s="182">
        <f>182900+62900+8393.02</f>
        <v>254193.02</v>
      </c>
      <c r="E24" s="237">
        <v>8393.02</v>
      </c>
    </row>
    <row r="25" spans="1:5" s="81" customFormat="1" ht="15" customHeight="1" x14ac:dyDescent="0.25">
      <c r="A25" s="167" t="s">
        <v>57</v>
      </c>
      <c r="B25" s="168" t="s">
        <v>183</v>
      </c>
      <c r="C25" s="166">
        <v>540</v>
      </c>
      <c r="D25" s="182">
        <v>174568</v>
      </c>
      <c r="E25" s="182"/>
    </row>
    <row r="26" spans="1:5" s="81" customFormat="1" ht="21" hidden="1" customHeight="1" x14ac:dyDescent="0.25">
      <c r="A26" s="167" t="s">
        <v>38</v>
      </c>
      <c r="B26" s="168" t="s">
        <v>183</v>
      </c>
      <c r="C26" s="166">
        <v>850</v>
      </c>
      <c r="D26" s="182"/>
      <c r="E26" s="181"/>
    </row>
    <row r="27" spans="1:5" s="77" customFormat="1" ht="46.5" hidden="1" customHeight="1" x14ac:dyDescent="0.2">
      <c r="A27" s="87" t="s">
        <v>176</v>
      </c>
      <c r="B27" s="170" t="s">
        <v>184</v>
      </c>
      <c r="C27" s="171"/>
      <c r="D27" s="184">
        <f>D28</f>
        <v>0</v>
      </c>
      <c r="E27" s="184">
        <f>E28</f>
        <v>0</v>
      </c>
    </row>
    <row r="28" spans="1:5" s="7" customFormat="1" ht="26.25" hidden="1" customHeight="1" x14ac:dyDescent="0.25">
      <c r="A28" s="172" t="s">
        <v>36</v>
      </c>
      <c r="B28" s="173" t="s">
        <v>184</v>
      </c>
      <c r="C28" s="174">
        <v>240</v>
      </c>
      <c r="D28" s="186"/>
      <c r="E28" s="187"/>
    </row>
    <row r="29" spans="1:5" s="77" customFormat="1" ht="46.5" hidden="1" customHeight="1" x14ac:dyDescent="0.2">
      <c r="A29" s="191" t="s">
        <v>188</v>
      </c>
      <c r="B29" s="170" t="s">
        <v>170</v>
      </c>
      <c r="C29" s="171"/>
      <c r="D29" s="184">
        <f>D30</f>
        <v>0</v>
      </c>
      <c r="E29" s="184">
        <f>E30</f>
        <v>0</v>
      </c>
    </row>
    <row r="30" spans="1:5" s="7" customFormat="1" ht="26.25" hidden="1" customHeight="1" x14ac:dyDescent="0.25">
      <c r="A30" s="172" t="s">
        <v>36</v>
      </c>
      <c r="B30" s="173" t="s">
        <v>170</v>
      </c>
      <c r="C30" s="174">
        <v>240</v>
      </c>
      <c r="D30" s="186"/>
      <c r="E30" s="187"/>
    </row>
    <row r="31" spans="1:5" s="77" customFormat="1" ht="43.5" customHeight="1" x14ac:dyDescent="0.2">
      <c r="A31" s="263" t="s">
        <v>233</v>
      </c>
      <c r="B31" s="170" t="s">
        <v>257</v>
      </c>
      <c r="C31" s="174">
        <v>410</v>
      </c>
      <c r="D31" s="184">
        <f>D32</f>
        <v>9714816</v>
      </c>
      <c r="E31" s="185">
        <v>7771852.7999999998</v>
      </c>
    </row>
    <row r="32" spans="1:5" s="7" customFormat="1" ht="23.25" customHeight="1" x14ac:dyDescent="0.25">
      <c r="A32" s="172" t="s">
        <v>36</v>
      </c>
      <c r="B32" s="173" t="s">
        <v>257</v>
      </c>
      <c r="C32" s="174">
        <v>410</v>
      </c>
      <c r="D32" s="186">
        <v>9714816</v>
      </c>
      <c r="E32" s="187"/>
    </row>
    <row r="33" spans="1:5" s="81" customFormat="1" ht="18" customHeight="1" x14ac:dyDescent="0.25">
      <c r="A33" s="164" t="s">
        <v>33</v>
      </c>
      <c r="B33" s="165" t="s">
        <v>66</v>
      </c>
      <c r="C33" s="175"/>
      <c r="D33" s="180">
        <f>D34+D35</f>
        <v>20000</v>
      </c>
      <c r="E33" s="183">
        <f>SUM(E34:E35)</f>
        <v>0</v>
      </c>
    </row>
    <row r="34" spans="1:5" s="81" customFormat="1" ht="16.5" customHeight="1" x14ac:dyDescent="0.25">
      <c r="A34" s="167" t="s">
        <v>55</v>
      </c>
      <c r="B34" s="168" t="s">
        <v>66</v>
      </c>
      <c r="C34" s="166">
        <v>310</v>
      </c>
      <c r="D34" s="181">
        <v>15000</v>
      </c>
      <c r="E34" s="182"/>
    </row>
    <row r="35" spans="1:5" s="81" customFormat="1" ht="12.75" customHeight="1" x14ac:dyDescent="0.25">
      <c r="A35" s="167" t="s">
        <v>41</v>
      </c>
      <c r="B35" s="168" t="s">
        <v>66</v>
      </c>
      <c r="C35" s="166">
        <v>870</v>
      </c>
      <c r="D35" s="237">
        <v>5000</v>
      </c>
      <c r="E35" s="181"/>
    </row>
    <row r="36" spans="1:5" s="1" customFormat="1" ht="31.5" customHeight="1" x14ac:dyDescent="0.2">
      <c r="A36" s="176" t="s">
        <v>67</v>
      </c>
      <c r="B36" s="177"/>
      <c r="C36" s="177"/>
      <c r="D36" s="188">
        <f>D5+D8+D10+D12+D14+D17+D19+D22+D27+D29+D31+D33</f>
        <v>15329977</v>
      </c>
      <c r="E36" s="188">
        <f>E5+E8+E10+E12+E14+E17+E19+E22+E27+E29+E31+E33</f>
        <v>7909612.7999999998</v>
      </c>
    </row>
    <row r="37" spans="1:5" x14ac:dyDescent="0.25">
      <c r="D37" s="189"/>
      <c r="E37" s="189"/>
    </row>
  </sheetData>
  <mergeCells count="6">
    <mergeCell ref="B1:E1"/>
    <mergeCell ref="A2:E2"/>
    <mergeCell ref="D3:E3"/>
    <mergeCell ref="A3:A4"/>
    <mergeCell ref="B3:B4"/>
    <mergeCell ref="C3:C4"/>
  </mergeCells>
  <pageMargins left="0.7" right="0.35416666666666669" top="0.32852564102564102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29"/>
  <sheetViews>
    <sheetView view="pageLayout" topLeftCell="A23" zoomScaleNormal="100" workbookViewId="0">
      <selection activeCell="D18" sqref="D18"/>
    </sheetView>
  </sheetViews>
  <sheetFormatPr defaultRowHeight="15" x14ac:dyDescent="0.25"/>
  <cols>
    <col min="1" max="1" width="71.85546875" style="4" customWidth="1"/>
    <col min="2" max="2" width="14" customWidth="1"/>
    <col min="3" max="3" width="5.140625" customWidth="1"/>
    <col min="4" max="4" width="11.85546875" style="4" customWidth="1"/>
    <col min="5" max="5" width="11.42578125" style="4" customWidth="1"/>
    <col min="6" max="6" width="11.28515625" style="4" customWidth="1"/>
    <col min="7" max="7" width="12" style="4" customWidth="1"/>
  </cols>
  <sheetData>
    <row r="1" spans="1:7" ht="110.25" customHeight="1" x14ac:dyDescent="0.25">
      <c r="B1" s="306" t="s">
        <v>285</v>
      </c>
      <c r="C1" s="307"/>
      <c r="D1" s="307"/>
      <c r="E1" s="307"/>
      <c r="F1" s="308"/>
      <c r="G1" s="308"/>
    </row>
    <row r="2" spans="1:7" ht="62.25" customHeight="1" x14ac:dyDescent="0.25">
      <c r="A2" s="304" t="s">
        <v>215</v>
      </c>
      <c r="B2" s="304"/>
      <c r="C2" s="304"/>
      <c r="D2" s="304"/>
      <c r="E2" s="304"/>
      <c r="F2" s="305"/>
      <c r="G2" s="305"/>
    </row>
    <row r="3" spans="1:7" ht="18.75" customHeight="1" x14ac:dyDescent="0.25">
      <c r="A3" s="309" t="s">
        <v>0</v>
      </c>
      <c r="B3" s="309" t="s">
        <v>29</v>
      </c>
      <c r="C3" s="309" t="s">
        <v>30</v>
      </c>
      <c r="D3" s="303" t="s">
        <v>136</v>
      </c>
      <c r="E3" s="303"/>
      <c r="F3" s="303" t="s">
        <v>136</v>
      </c>
      <c r="G3" s="303"/>
    </row>
    <row r="4" spans="1:7" ht="42.75" customHeight="1" x14ac:dyDescent="0.25">
      <c r="A4" s="310"/>
      <c r="B4" s="310"/>
      <c r="C4" s="310"/>
      <c r="D4" s="50" t="s">
        <v>214</v>
      </c>
      <c r="E4" s="59" t="s">
        <v>60</v>
      </c>
      <c r="F4" s="50" t="s">
        <v>278</v>
      </c>
      <c r="G4" s="59" t="s">
        <v>60</v>
      </c>
    </row>
    <row r="5" spans="1:7" s="81" customFormat="1" ht="30" customHeight="1" x14ac:dyDescent="0.25">
      <c r="A5" s="234" t="s">
        <v>198</v>
      </c>
      <c r="B5" s="79" t="s">
        <v>61</v>
      </c>
      <c r="C5" s="80"/>
      <c r="D5" s="192">
        <f>D6</f>
        <v>678000</v>
      </c>
      <c r="E5" s="192"/>
      <c r="F5" s="192">
        <f>F6</f>
        <v>0</v>
      </c>
      <c r="G5" s="192"/>
    </row>
    <row r="6" spans="1:7" s="81" customFormat="1" ht="21.75" customHeight="1" x14ac:dyDescent="0.25">
      <c r="A6" s="84" t="s">
        <v>36</v>
      </c>
      <c r="B6" s="82" t="s">
        <v>61</v>
      </c>
      <c r="C6" s="80">
        <v>240</v>
      </c>
      <c r="D6" s="193">
        <v>678000</v>
      </c>
      <c r="E6" s="194"/>
      <c r="F6" s="193"/>
      <c r="G6" s="194"/>
    </row>
    <row r="7" spans="1:7" s="81" customFormat="1" ht="39" customHeight="1" x14ac:dyDescent="0.25">
      <c r="A7" s="234" t="s">
        <v>189</v>
      </c>
      <c r="B7" s="79" t="s">
        <v>62</v>
      </c>
      <c r="C7" s="80"/>
      <c r="D7" s="192">
        <f>D8</f>
        <v>1334000</v>
      </c>
      <c r="E7" s="192"/>
      <c r="F7" s="192">
        <f>F8</f>
        <v>1365000</v>
      </c>
      <c r="G7" s="192"/>
    </row>
    <row r="8" spans="1:7" s="81" customFormat="1" ht="21" customHeight="1" x14ac:dyDescent="0.25">
      <c r="A8" s="84" t="s">
        <v>36</v>
      </c>
      <c r="B8" s="82" t="s">
        <v>62</v>
      </c>
      <c r="C8" s="82">
        <v>240</v>
      </c>
      <c r="D8" s="193">
        <v>1334000</v>
      </c>
      <c r="E8" s="193"/>
      <c r="F8" s="193">
        <v>1365000</v>
      </c>
      <c r="G8" s="193"/>
    </row>
    <row r="9" spans="1:7" s="81" customFormat="1" ht="39" customHeight="1" x14ac:dyDescent="0.25">
      <c r="A9" s="88" t="s">
        <v>181</v>
      </c>
      <c r="B9" s="79" t="s">
        <v>168</v>
      </c>
      <c r="C9" s="80"/>
      <c r="D9" s="192">
        <f>D10</f>
        <v>0</v>
      </c>
      <c r="E9" s="192"/>
      <c r="F9" s="192">
        <f>F10</f>
        <v>0</v>
      </c>
      <c r="G9" s="192"/>
    </row>
    <row r="10" spans="1:7" s="81" customFormat="1" ht="21" customHeight="1" x14ac:dyDescent="0.25">
      <c r="A10" s="84" t="s">
        <v>36</v>
      </c>
      <c r="B10" s="82" t="s">
        <v>168</v>
      </c>
      <c r="C10" s="82">
        <v>240</v>
      </c>
      <c r="D10" s="193"/>
      <c r="E10" s="193"/>
      <c r="F10" s="193"/>
      <c r="G10" s="193"/>
    </row>
    <row r="11" spans="1:7" s="81" customFormat="1" ht="39" customHeight="1" x14ac:dyDescent="0.25">
      <c r="A11" s="88" t="s">
        <v>178</v>
      </c>
      <c r="B11" s="79" t="s">
        <v>64</v>
      </c>
      <c r="C11" s="80"/>
      <c r="D11" s="192">
        <f>D12+D13</f>
        <v>0</v>
      </c>
      <c r="E11" s="192"/>
      <c r="F11" s="192">
        <f t="shared" ref="F11" si="0">F12+F13</f>
        <v>0</v>
      </c>
      <c r="G11" s="192"/>
    </row>
    <row r="12" spans="1:7" s="81" customFormat="1" ht="21" customHeight="1" x14ac:dyDescent="0.25">
      <c r="A12" s="84" t="s">
        <v>36</v>
      </c>
      <c r="B12" s="82" t="s">
        <v>64</v>
      </c>
      <c r="C12" s="82">
        <v>240</v>
      </c>
      <c r="D12" s="193"/>
      <c r="E12" s="193"/>
      <c r="F12" s="193"/>
      <c r="G12" s="193"/>
    </row>
    <row r="13" spans="1:7" s="81" customFormat="1" ht="22.5" customHeight="1" x14ac:dyDescent="0.25">
      <c r="A13" s="84" t="s">
        <v>38</v>
      </c>
      <c r="B13" s="82" t="s">
        <v>64</v>
      </c>
      <c r="C13" s="80">
        <v>850</v>
      </c>
      <c r="D13" s="193"/>
      <c r="E13" s="194"/>
      <c r="F13" s="193"/>
      <c r="G13" s="194"/>
    </row>
    <row r="14" spans="1:7" s="81" customFormat="1" ht="39" customHeight="1" x14ac:dyDescent="0.25">
      <c r="A14" s="88" t="s">
        <v>177</v>
      </c>
      <c r="B14" s="79" t="s">
        <v>169</v>
      </c>
      <c r="C14" s="80"/>
      <c r="D14" s="192">
        <f>D15</f>
        <v>0</v>
      </c>
      <c r="E14" s="192"/>
      <c r="F14" s="192">
        <f>F15</f>
        <v>0</v>
      </c>
      <c r="G14" s="192"/>
    </row>
    <row r="15" spans="1:7" s="81" customFormat="1" ht="21" customHeight="1" x14ac:dyDescent="0.25">
      <c r="A15" s="84" t="s">
        <v>36</v>
      </c>
      <c r="B15" s="82" t="s">
        <v>169</v>
      </c>
      <c r="C15" s="82">
        <v>240</v>
      </c>
      <c r="D15" s="193"/>
      <c r="E15" s="193"/>
      <c r="F15" s="193"/>
      <c r="G15" s="193"/>
    </row>
    <row r="16" spans="1:7" s="81" customFormat="1" ht="39" customHeight="1" x14ac:dyDescent="0.25">
      <c r="A16" s="88" t="s">
        <v>175</v>
      </c>
      <c r="B16" s="79" t="s">
        <v>183</v>
      </c>
      <c r="C16" s="80"/>
      <c r="D16" s="192">
        <f>D18+D17+D19</f>
        <v>2543580</v>
      </c>
      <c r="E16" s="192">
        <f>E18+E17+E19</f>
        <v>151580</v>
      </c>
      <c r="F16" s="192">
        <f t="shared" ref="F16" si="1">F18+F17+F19</f>
        <v>2127620</v>
      </c>
      <c r="G16" s="192">
        <f>G18+G17+G19</f>
        <v>165620</v>
      </c>
    </row>
    <row r="17" spans="1:7" s="204" customFormat="1" ht="21.75" customHeight="1" x14ac:dyDescent="0.25">
      <c r="A17" s="199" t="s">
        <v>171</v>
      </c>
      <c r="B17" s="200" t="s">
        <v>183</v>
      </c>
      <c r="C17" s="201">
        <v>120</v>
      </c>
      <c r="D17" s="202">
        <v>2522276</v>
      </c>
      <c r="E17" s="203">
        <v>130276</v>
      </c>
      <c r="F17" s="202">
        <v>2102692</v>
      </c>
      <c r="G17" s="203">
        <v>140692</v>
      </c>
    </row>
    <row r="18" spans="1:7" s="81" customFormat="1" ht="19.5" customHeight="1" x14ac:dyDescent="0.25">
      <c r="A18" s="84" t="s">
        <v>36</v>
      </c>
      <c r="B18" s="82" t="s">
        <v>183</v>
      </c>
      <c r="C18" s="82">
        <v>240</v>
      </c>
      <c r="D18" s="193">
        <v>21304</v>
      </c>
      <c r="E18" s="193">
        <v>21304</v>
      </c>
      <c r="F18" s="193">
        <v>24928</v>
      </c>
      <c r="G18" s="193">
        <v>24928</v>
      </c>
    </row>
    <row r="19" spans="1:7" s="81" customFormat="1" ht="22.5" hidden="1" customHeight="1" x14ac:dyDescent="0.25">
      <c r="A19" s="84"/>
      <c r="B19" s="82"/>
      <c r="C19" s="80"/>
      <c r="D19" s="193"/>
      <c r="E19" s="194"/>
      <c r="F19" s="193"/>
      <c r="G19" s="194"/>
    </row>
    <row r="20" spans="1:7" s="81" customFormat="1" ht="51.75" customHeight="1" x14ac:dyDescent="0.25">
      <c r="A20" s="88" t="s">
        <v>180</v>
      </c>
      <c r="B20" s="79" t="s">
        <v>73</v>
      </c>
      <c r="C20" s="80"/>
      <c r="D20" s="192">
        <f>SUM(D21:D21)</f>
        <v>0</v>
      </c>
      <c r="E20" s="194"/>
      <c r="F20" s="192">
        <f>SUM(F21:F21)</f>
        <v>0</v>
      </c>
      <c r="G20" s="194"/>
    </row>
    <row r="21" spans="1:7" s="81" customFormat="1" ht="22.5" customHeight="1" x14ac:dyDescent="0.25">
      <c r="A21" s="84" t="s">
        <v>36</v>
      </c>
      <c r="B21" s="82" t="s">
        <v>73</v>
      </c>
      <c r="C21" s="80">
        <v>240</v>
      </c>
      <c r="D21" s="193"/>
      <c r="E21" s="194"/>
      <c r="F21" s="193"/>
      <c r="G21" s="194"/>
    </row>
    <row r="22" spans="1:7" s="81" customFormat="1" ht="22.5" customHeight="1" x14ac:dyDescent="0.25">
      <c r="A22" s="85" t="s">
        <v>33</v>
      </c>
      <c r="B22" s="83" t="s">
        <v>66</v>
      </c>
      <c r="C22" s="78"/>
      <c r="D22" s="195">
        <f>D23+D24</f>
        <v>20000</v>
      </c>
      <c r="E22" s="195"/>
      <c r="F22" s="195">
        <f t="shared" ref="F22" si="2">F23+F24</f>
        <v>5000</v>
      </c>
      <c r="G22" s="194"/>
    </row>
    <row r="23" spans="1:7" s="81" customFormat="1" ht="22.5" customHeight="1" x14ac:dyDescent="0.25">
      <c r="A23" s="84" t="s">
        <v>55</v>
      </c>
      <c r="B23" s="82" t="s">
        <v>66</v>
      </c>
      <c r="C23" s="80">
        <v>310</v>
      </c>
      <c r="D23" s="193">
        <v>15000</v>
      </c>
      <c r="E23" s="194"/>
      <c r="F23" s="193"/>
      <c r="G23" s="194"/>
    </row>
    <row r="24" spans="1:7" s="81" customFormat="1" ht="22.5" customHeight="1" x14ac:dyDescent="0.25">
      <c r="A24" s="84" t="s">
        <v>41</v>
      </c>
      <c r="B24" s="82" t="s">
        <v>66</v>
      </c>
      <c r="C24" s="80">
        <v>870</v>
      </c>
      <c r="D24" s="194">
        <v>5000</v>
      </c>
      <c r="E24" s="193"/>
      <c r="F24" s="194">
        <v>5000</v>
      </c>
      <c r="G24" s="194"/>
    </row>
    <row r="25" spans="1:7" s="81" customFormat="1" ht="47.25" customHeight="1" x14ac:dyDescent="0.25">
      <c r="A25" s="241" t="s">
        <v>199</v>
      </c>
      <c r="B25" s="168" t="s">
        <v>65</v>
      </c>
      <c r="C25" s="109"/>
      <c r="D25" s="195"/>
      <c r="E25" s="109"/>
      <c r="F25" s="109"/>
      <c r="G25" s="128"/>
    </row>
    <row r="26" spans="1:7" s="81" customFormat="1" ht="20.25" customHeight="1" x14ac:dyDescent="0.25">
      <c r="A26" s="242" t="s">
        <v>36</v>
      </c>
      <c r="B26" s="168" t="s">
        <v>65</v>
      </c>
      <c r="C26" s="223" t="s">
        <v>202</v>
      </c>
      <c r="D26" s="193"/>
      <c r="E26" s="109"/>
      <c r="F26" s="223" t="s">
        <v>102</v>
      </c>
      <c r="G26" s="128"/>
    </row>
    <row r="27" spans="1:7" ht="24.75" customHeight="1" x14ac:dyDescent="0.25">
      <c r="A27" s="56" t="s">
        <v>67</v>
      </c>
      <c r="B27" s="27"/>
      <c r="C27" s="27"/>
      <c r="D27" s="196">
        <f>D5+D7+D9+D11+D14+D16+D20+D25+D22</f>
        <v>4575580</v>
      </c>
      <c r="E27" s="196"/>
      <c r="F27" s="196">
        <f>F5+F7+F9+F11+F14+F16+F20+F25+F22</f>
        <v>3497620</v>
      </c>
      <c r="G27" s="196"/>
    </row>
    <row r="28" spans="1:7" s="33" customFormat="1" ht="22.5" customHeight="1" x14ac:dyDescent="0.25">
      <c r="A28" s="57" t="s">
        <v>104</v>
      </c>
      <c r="B28" s="28"/>
      <c r="C28" s="28"/>
      <c r="D28" s="197">
        <v>80000</v>
      </c>
      <c r="E28" s="197"/>
      <c r="F28" s="243">
        <v>155000</v>
      </c>
      <c r="G28" s="197"/>
    </row>
    <row r="29" spans="1:7" s="34" customFormat="1" ht="24" customHeight="1" x14ac:dyDescent="0.2">
      <c r="A29" s="58" t="s">
        <v>107</v>
      </c>
      <c r="B29" s="29"/>
      <c r="C29" s="29"/>
      <c r="D29" s="198">
        <f>D27+D28</f>
        <v>4655580</v>
      </c>
      <c r="E29" s="198">
        <f>E16</f>
        <v>151580</v>
      </c>
      <c r="F29" s="198">
        <f>F27+F28</f>
        <v>3652620</v>
      </c>
      <c r="G29" s="198">
        <f>G16</f>
        <v>165620</v>
      </c>
    </row>
  </sheetData>
  <mergeCells count="7">
    <mergeCell ref="F3:G3"/>
    <mergeCell ref="A2:G2"/>
    <mergeCell ref="B1:G1"/>
    <mergeCell ref="A3:A4"/>
    <mergeCell ref="B3:B4"/>
    <mergeCell ref="C3:C4"/>
    <mergeCell ref="D3:E3"/>
  </mergeCells>
  <pageMargins left="0.38541666666666669" right="0.38541666666666669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4"/>
  <sheetViews>
    <sheetView view="pageBreakPreview" zoomScale="140" zoomScaleNormal="100" zoomScaleSheetLayoutView="140" workbookViewId="0">
      <selection activeCell="C1" sqref="C1:F1"/>
    </sheetView>
  </sheetViews>
  <sheetFormatPr defaultRowHeight="15" x14ac:dyDescent="0.25"/>
  <cols>
    <col min="1" max="1" width="5.140625" customWidth="1"/>
    <col min="2" max="2" width="17" customWidth="1"/>
    <col min="3" max="3" width="32.85546875" customWidth="1"/>
    <col min="4" max="4" width="10.85546875" style="11" customWidth="1"/>
    <col min="5" max="5" width="11.42578125" style="11" customWidth="1"/>
    <col min="6" max="6" width="11.7109375" style="11" customWidth="1"/>
  </cols>
  <sheetData>
    <row r="1" spans="1:6" ht="96.75" customHeight="1" x14ac:dyDescent="0.25">
      <c r="C1" s="311" t="s">
        <v>281</v>
      </c>
      <c r="D1" s="311"/>
      <c r="E1" s="311"/>
      <c r="F1" s="311"/>
    </row>
    <row r="2" spans="1:6" ht="32.25" customHeight="1" x14ac:dyDescent="0.25">
      <c r="A2" s="312" t="s">
        <v>277</v>
      </c>
      <c r="B2" s="312"/>
      <c r="C2" s="312"/>
      <c r="D2" s="312"/>
      <c r="E2" s="312"/>
      <c r="F2" s="312"/>
    </row>
    <row r="3" spans="1:6" ht="19.5" customHeight="1" x14ac:dyDescent="0.25">
      <c r="A3" s="313" t="s">
        <v>101</v>
      </c>
      <c r="B3" s="314" t="s">
        <v>68</v>
      </c>
      <c r="C3" s="315" t="s">
        <v>69</v>
      </c>
      <c r="D3" s="317" t="s">
        <v>137</v>
      </c>
      <c r="E3" s="317"/>
      <c r="F3" s="317"/>
    </row>
    <row r="4" spans="1:6" ht="54.75" customHeight="1" x14ac:dyDescent="0.25">
      <c r="A4" s="313"/>
      <c r="B4" s="314"/>
      <c r="C4" s="316"/>
      <c r="D4" s="205" t="s">
        <v>190</v>
      </c>
      <c r="E4" s="205" t="s">
        <v>214</v>
      </c>
      <c r="F4" s="205" t="s">
        <v>278</v>
      </c>
    </row>
    <row r="5" spans="1:6" ht="27.75" customHeight="1" x14ac:dyDescent="0.25">
      <c r="A5" s="206">
        <v>379</v>
      </c>
      <c r="B5" s="207" t="s">
        <v>2</v>
      </c>
      <c r="C5" s="208" t="s">
        <v>3</v>
      </c>
      <c r="D5" s="209">
        <f>D6</f>
        <v>281541.16000000015</v>
      </c>
      <c r="E5" s="209">
        <f t="shared" ref="E5:F5" si="0">E6</f>
        <v>342719</v>
      </c>
      <c r="F5" s="209">
        <f t="shared" si="0"/>
        <v>29719</v>
      </c>
    </row>
    <row r="6" spans="1:6" ht="27.75" customHeight="1" x14ac:dyDescent="0.25">
      <c r="A6" s="210">
        <v>379</v>
      </c>
      <c r="B6" s="211" t="s">
        <v>4</v>
      </c>
      <c r="C6" s="212" t="s">
        <v>70</v>
      </c>
      <c r="D6" s="213">
        <f>D14+D10</f>
        <v>281541.16000000015</v>
      </c>
      <c r="E6" s="213">
        <f t="shared" ref="E6:F6" si="1">E14+E10</f>
        <v>342719</v>
      </c>
      <c r="F6" s="213">
        <f t="shared" si="1"/>
        <v>29719</v>
      </c>
    </row>
    <row r="7" spans="1:6" ht="27.75" customHeight="1" x14ac:dyDescent="0.25">
      <c r="A7" s="206">
        <v>379</v>
      </c>
      <c r="B7" s="207" t="s">
        <v>5</v>
      </c>
      <c r="C7" s="208" t="s">
        <v>6</v>
      </c>
      <c r="D7" s="214">
        <f>D8</f>
        <v>-15048435.84</v>
      </c>
      <c r="E7" s="209">
        <f t="shared" ref="E7:F9" si="2">E8</f>
        <v>-4312861</v>
      </c>
      <c r="F7" s="209">
        <f t="shared" si="2"/>
        <v>-3622901</v>
      </c>
    </row>
    <row r="8" spans="1:6" ht="28.5" customHeight="1" x14ac:dyDescent="0.25">
      <c r="A8" s="210">
        <v>379</v>
      </c>
      <c r="B8" s="211" t="s">
        <v>7</v>
      </c>
      <c r="C8" s="212" t="s">
        <v>8</v>
      </c>
      <c r="D8" s="215">
        <f>D9</f>
        <v>-15048435.84</v>
      </c>
      <c r="E8" s="215">
        <f t="shared" si="2"/>
        <v>-4312861</v>
      </c>
      <c r="F8" s="215">
        <f t="shared" si="2"/>
        <v>-3622901</v>
      </c>
    </row>
    <row r="9" spans="1:6" ht="27.75" customHeight="1" x14ac:dyDescent="0.25">
      <c r="A9" s="210">
        <v>379</v>
      </c>
      <c r="B9" s="211" t="s">
        <v>9</v>
      </c>
      <c r="C9" s="212" t="s">
        <v>10</v>
      </c>
      <c r="D9" s="215">
        <f>D10</f>
        <v>-15048435.84</v>
      </c>
      <c r="E9" s="215">
        <f t="shared" si="2"/>
        <v>-4312861</v>
      </c>
      <c r="F9" s="215">
        <f t="shared" si="2"/>
        <v>-3622901</v>
      </c>
    </row>
    <row r="10" spans="1:6" ht="27.75" customHeight="1" x14ac:dyDescent="0.25">
      <c r="A10" s="210">
        <v>379</v>
      </c>
      <c r="B10" s="211" t="s">
        <v>11</v>
      </c>
      <c r="C10" s="212" t="s">
        <v>12</v>
      </c>
      <c r="D10" s="215">
        <v>-15048435.84</v>
      </c>
      <c r="E10" s="215">
        <v>-4312861</v>
      </c>
      <c r="F10" s="215">
        <v>-3622901</v>
      </c>
    </row>
    <row r="11" spans="1:6" ht="27.75" customHeight="1" x14ac:dyDescent="0.25">
      <c r="A11" s="206">
        <v>379</v>
      </c>
      <c r="B11" s="207" t="s">
        <v>13</v>
      </c>
      <c r="C11" s="208" t="s">
        <v>14</v>
      </c>
      <c r="D11" s="209">
        <f t="shared" ref="D11:F13" si="3">D12</f>
        <v>15329977</v>
      </c>
      <c r="E11" s="209">
        <f t="shared" si="3"/>
        <v>4655580</v>
      </c>
      <c r="F11" s="209">
        <f t="shared" si="3"/>
        <v>3652620</v>
      </c>
    </row>
    <row r="12" spans="1:6" ht="27.75" customHeight="1" x14ac:dyDescent="0.25">
      <c r="A12" s="210">
        <v>379</v>
      </c>
      <c r="B12" s="211" t="s">
        <v>15</v>
      </c>
      <c r="C12" s="212" t="s">
        <v>16</v>
      </c>
      <c r="D12" s="215">
        <f>D13</f>
        <v>15329977</v>
      </c>
      <c r="E12" s="215">
        <f t="shared" si="3"/>
        <v>4655580</v>
      </c>
      <c r="F12" s="215">
        <f t="shared" si="3"/>
        <v>3652620</v>
      </c>
    </row>
    <row r="13" spans="1:6" ht="27.75" customHeight="1" x14ac:dyDescent="0.25">
      <c r="A13" s="210">
        <v>379</v>
      </c>
      <c r="B13" s="211" t="s">
        <v>17</v>
      </c>
      <c r="C13" s="212" t="s">
        <v>18</v>
      </c>
      <c r="D13" s="215">
        <f>D14</f>
        <v>15329977</v>
      </c>
      <c r="E13" s="215">
        <f t="shared" si="3"/>
        <v>4655580</v>
      </c>
      <c r="F13" s="215">
        <f t="shared" si="3"/>
        <v>3652620</v>
      </c>
    </row>
    <row r="14" spans="1:6" ht="27.75" customHeight="1" x14ac:dyDescent="0.25">
      <c r="A14" s="210">
        <v>379</v>
      </c>
      <c r="B14" s="211" t="s">
        <v>19</v>
      </c>
      <c r="C14" s="212" t="s">
        <v>20</v>
      </c>
      <c r="D14" s="215">
        <v>15329977</v>
      </c>
      <c r="E14" s="215">
        <v>4655580</v>
      </c>
      <c r="F14" s="215">
        <v>3652620</v>
      </c>
    </row>
  </sheetData>
  <mergeCells count="6">
    <mergeCell ref="C1:F1"/>
    <mergeCell ref="A2:F2"/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view="pageLayout" zoomScale="120" zoomScaleNormal="100" zoomScalePageLayoutView="120" workbookViewId="0">
      <selection activeCell="B1" sqref="B1:C1"/>
    </sheetView>
  </sheetViews>
  <sheetFormatPr defaultRowHeight="15" x14ac:dyDescent="0.25"/>
  <cols>
    <col min="1" max="1" width="48.5703125" customWidth="1"/>
    <col min="2" max="2" width="20.42578125" style="4" customWidth="1"/>
    <col min="3" max="3" width="20.7109375" style="4" customWidth="1"/>
  </cols>
  <sheetData>
    <row r="1" spans="1:5" ht="108" customHeight="1" x14ac:dyDescent="0.25">
      <c r="B1" s="318" t="s">
        <v>282</v>
      </c>
      <c r="C1" s="319"/>
      <c r="D1" s="19"/>
      <c r="E1" s="19"/>
    </row>
    <row r="2" spans="1:5" s="45" customFormat="1" ht="43.5" customHeight="1" x14ac:dyDescent="0.25">
      <c r="A2" s="320" t="s">
        <v>273</v>
      </c>
      <c r="B2" s="320"/>
      <c r="C2" s="320"/>
    </row>
    <row r="3" spans="1:5" ht="35.25" customHeight="1" x14ac:dyDescent="0.25">
      <c r="A3" s="321" t="s">
        <v>203</v>
      </c>
      <c r="B3" s="321"/>
      <c r="C3" s="321"/>
    </row>
    <row r="4" spans="1:5" ht="35.25" customHeight="1" x14ac:dyDescent="0.25">
      <c r="A4" s="31" t="s">
        <v>118</v>
      </c>
      <c r="B4" s="47" t="s">
        <v>204</v>
      </c>
      <c r="C4" s="21" t="s">
        <v>205</v>
      </c>
    </row>
    <row r="5" spans="1:5" ht="30" x14ac:dyDescent="0.25">
      <c r="A5" s="35" t="s">
        <v>119</v>
      </c>
      <c r="B5" s="46" t="s">
        <v>117</v>
      </c>
      <c r="C5" s="46" t="s">
        <v>117</v>
      </c>
    </row>
    <row r="6" spans="1:5" ht="45" x14ac:dyDescent="0.25">
      <c r="A6" s="35" t="s">
        <v>120</v>
      </c>
      <c r="B6" s="46" t="s">
        <v>117</v>
      </c>
      <c r="C6" s="46" t="s">
        <v>117</v>
      </c>
    </row>
    <row r="7" spans="1:5" x14ac:dyDescent="0.25">
      <c r="A7" s="28" t="s">
        <v>121</v>
      </c>
      <c r="B7" s="46" t="s">
        <v>117</v>
      </c>
      <c r="C7" s="46" t="s">
        <v>117</v>
      </c>
    </row>
    <row r="8" spans="1:5" x14ac:dyDescent="0.25">
      <c r="A8" s="33"/>
      <c r="B8" s="48"/>
      <c r="C8" s="48"/>
    </row>
    <row r="9" spans="1:5" ht="35.25" customHeight="1" x14ac:dyDescent="0.25">
      <c r="A9" s="321" t="s">
        <v>216</v>
      </c>
      <c r="B9" s="321"/>
      <c r="C9" s="321"/>
    </row>
    <row r="10" spans="1:5" ht="35.25" customHeight="1" x14ac:dyDescent="0.25">
      <c r="A10" s="31" t="s">
        <v>118</v>
      </c>
      <c r="B10" s="47" t="s">
        <v>217</v>
      </c>
      <c r="C10" s="21" t="s">
        <v>218</v>
      </c>
    </row>
    <row r="11" spans="1:5" ht="30" x14ac:dyDescent="0.25">
      <c r="A11" s="35" t="s">
        <v>119</v>
      </c>
      <c r="B11" s="46" t="s">
        <v>117</v>
      </c>
      <c r="C11" s="46" t="s">
        <v>117</v>
      </c>
    </row>
    <row r="12" spans="1:5" ht="45" x14ac:dyDescent="0.25">
      <c r="A12" s="35" t="s">
        <v>120</v>
      </c>
      <c r="B12" s="46" t="s">
        <v>117</v>
      </c>
      <c r="C12" s="46" t="s">
        <v>117</v>
      </c>
    </row>
    <row r="13" spans="1:5" x14ac:dyDescent="0.25">
      <c r="A13" s="28" t="s">
        <v>121</v>
      </c>
      <c r="B13" s="46" t="s">
        <v>117</v>
      </c>
      <c r="C13" s="46" t="s">
        <v>117</v>
      </c>
    </row>
    <row r="14" spans="1:5" x14ac:dyDescent="0.25">
      <c r="A14" s="33"/>
      <c r="B14" s="48"/>
      <c r="C14" s="48"/>
    </row>
    <row r="15" spans="1:5" ht="35.25" customHeight="1" x14ac:dyDescent="0.25">
      <c r="A15" s="321" t="s">
        <v>274</v>
      </c>
      <c r="B15" s="321"/>
      <c r="C15" s="321"/>
    </row>
    <row r="16" spans="1:5" ht="35.25" customHeight="1" x14ac:dyDescent="0.25">
      <c r="A16" s="31" t="s">
        <v>118</v>
      </c>
      <c r="B16" s="47" t="s">
        <v>275</v>
      </c>
      <c r="C16" s="21" t="s">
        <v>276</v>
      </c>
    </row>
    <row r="17" spans="1:3" ht="30" x14ac:dyDescent="0.25">
      <c r="A17" s="35" t="s">
        <v>119</v>
      </c>
      <c r="B17" s="46" t="s">
        <v>117</v>
      </c>
      <c r="C17" s="46" t="s">
        <v>117</v>
      </c>
    </row>
    <row r="18" spans="1:3" ht="45" x14ac:dyDescent="0.25">
      <c r="A18" s="35" t="s">
        <v>120</v>
      </c>
      <c r="B18" s="46" t="s">
        <v>117</v>
      </c>
      <c r="C18" s="46" t="s">
        <v>117</v>
      </c>
    </row>
    <row r="19" spans="1:3" x14ac:dyDescent="0.25">
      <c r="A19" s="28" t="s">
        <v>121</v>
      </c>
      <c r="B19" s="46" t="s">
        <v>117</v>
      </c>
      <c r="C19" s="46" t="s">
        <v>117</v>
      </c>
    </row>
  </sheetData>
  <mergeCells count="5">
    <mergeCell ref="B1:C1"/>
    <mergeCell ref="A2:C2"/>
    <mergeCell ref="A3:C3"/>
    <mergeCell ref="A9:C9"/>
    <mergeCell ref="A15:C15"/>
  </mergeCells>
  <pageMargins left="0.7" right="0.3819444444444444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"/>
  <sheetViews>
    <sheetView view="pageLayout" zoomScaleNormal="100" workbookViewId="0">
      <selection activeCell="D1" sqref="D1:G1"/>
    </sheetView>
  </sheetViews>
  <sheetFormatPr defaultRowHeight="15" x14ac:dyDescent="0.25"/>
  <cols>
    <col min="1" max="1" width="49.28515625" customWidth="1"/>
    <col min="2" max="2" width="12.28515625" customWidth="1"/>
    <col min="3" max="3" width="11.5703125" customWidth="1"/>
    <col min="4" max="4" width="16" customWidth="1"/>
    <col min="5" max="5" width="12.5703125" customWidth="1"/>
    <col min="6" max="6" width="14.28515625" customWidth="1"/>
    <col min="7" max="7" width="17.28515625" customWidth="1"/>
  </cols>
  <sheetData>
    <row r="1" spans="1:7" ht="115.5" customHeight="1" x14ac:dyDescent="0.25">
      <c r="A1" s="326"/>
      <c r="B1" s="326"/>
      <c r="C1" s="326"/>
      <c r="D1" s="325" t="s">
        <v>283</v>
      </c>
      <c r="E1" s="325"/>
      <c r="F1" s="325"/>
      <c r="G1" s="325"/>
    </row>
    <row r="2" spans="1:7" s="32" customFormat="1" ht="32.25" customHeight="1" x14ac:dyDescent="0.25">
      <c r="A2" s="322" t="s">
        <v>268</v>
      </c>
      <c r="B2" s="322"/>
      <c r="C2" s="322"/>
      <c r="D2" s="322"/>
      <c r="E2" s="322"/>
      <c r="F2" s="322"/>
      <c r="G2" s="322"/>
    </row>
    <row r="3" spans="1:7" s="6" customFormat="1" ht="30.75" customHeight="1" x14ac:dyDescent="0.2">
      <c r="A3" s="323" t="s">
        <v>206</v>
      </c>
      <c r="B3" s="323"/>
      <c r="C3" s="323"/>
      <c r="D3" s="323"/>
      <c r="E3" s="323"/>
      <c r="F3" s="323"/>
      <c r="G3" s="323"/>
    </row>
    <row r="4" spans="1:7" s="38" customFormat="1" ht="51" x14ac:dyDescent="0.25">
      <c r="A4" s="36" t="s">
        <v>108</v>
      </c>
      <c r="B4" s="37" t="s">
        <v>109</v>
      </c>
      <c r="C4" s="37" t="s">
        <v>110</v>
      </c>
      <c r="D4" s="37" t="s">
        <v>269</v>
      </c>
      <c r="E4" s="37" t="s">
        <v>111</v>
      </c>
      <c r="F4" s="37" t="s">
        <v>112</v>
      </c>
      <c r="G4" s="37" t="s">
        <v>113</v>
      </c>
    </row>
    <row r="5" spans="1:7" s="42" customFormat="1" ht="38.25" x14ac:dyDescent="0.2">
      <c r="A5" s="39" t="s">
        <v>114</v>
      </c>
      <c r="B5" s="37" t="s">
        <v>115</v>
      </c>
      <c r="C5" s="40" t="s">
        <v>117</v>
      </c>
      <c r="D5" s="40" t="s">
        <v>117</v>
      </c>
      <c r="E5" s="41"/>
      <c r="F5" s="41"/>
      <c r="G5" s="41"/>
    </row>
    <row r="6" spans="1:7" s="42" customFormat="1" ht="12.75" x14ac:dyDescent="0.2">
      <c r="A6" s="41" t="s">
        <v>116</v>
      </c>
      <c r="B6" s="43" t="s">
        <v>117</v>
      </c>
      <c r="C6" s="44" t="s">
        <v>117</v>
      </c>
      <c r="D6" s="40" t="s">
        <v>117</v>
      </c>
      <c r="E6" s="41"/>
      <c r="F6" s="41"/>
      <c r="G6" s="41"/>
    </row>
    <row r="7" spans="1:7" s="6" customFormat="1" ht="29.25" customHeight="1" x14ac:dyDescent="0.2">
      <c r="A7" s="324" t="s">
        <v>219</v>
      </c>
      <c r="B7" s="324"/>
      <c r="C7" s="324"/>
      <c r="D7" s="324"/>
      <c r="E7" s="324"/>
      <c r="F7" s="324"/>
      <c r="G7" s="324"/>
    </row>
    <row r="8" spans="1:7" s="38" customFormat="1" ht="51" x14ac:dyDescent="0.25">
      <c r="A8" s="36" t="s">
        <v>108</v>
      </c>
      <c r="B8" s="37" t="s">
        <v>109</v>
      </c>
      <c r="C8" s="37" t="s">
        <v>110</v>
      </c>
      <c r="D8" s="37" t="s">
        <v>270</v>
      </c>
      <c r="E8" s="37" t="s">
        <v>111</v>
      </c>
      <c r="F8" s="37" t="s">
        <v>112</v>
      </c>
      <c r="G8" s="37" t="s">
        <v>113</v>
      </c>
    </row>
    <row r="9" spans="1:7" s="42" customFormat="1" ht="38.25" x14ac:dyDescent="0.2">
      <c r="A9" s="39" t="s">
        <v>114</v>
      </c>
      <c r="B9" s="37" t="s">
        <v>115</v>
      </c>
      <c r="C9" s="40" t="s">
        <v>117</v>
      </c>
      <c r="D9" s="40" t="s">
        <v>117</v>
      </c>
      <c r="E9" s="41"/>
      <c r="F9" s="41"/>
      <c r="G9" s="41"/>
    </row>
    <row r="10" spans="1:7" s="42" customFormat="1" ht="12.75" x14ac:dyDescent="0.2">
      <c r="A10" s="41" t="s">
        <v>116</v>
      </c>
      <c r="B10" s="43" t="s">
        <v>117</v>
      </c>
      <c r="C10" s="44" t="s">
        <v>117</v>
      </c>
      <c r="D10" s="40" t="s">
        <v>117</v>
      </c>
      <c r="E10" s="41"/>
      <c r="F10" s="41"/>
      <c r="G10" s="41"/>
    </row>
    <row r="11" spans="1:7" s="6" customFormat="1" ht="29.25" customHeight="1" x14ac:dyDescent="0.2">
      <c r="A11" s="324" t="s">
        <v>271</v>
      </c>
      <c r="B11" s="324"/>
      <c r="C11" s="324"/>
      <c r="D11" s="324"/>
      <c r="E11" s="324"/>
      <c r="F11" s="324"/>
      <c r="G11" s="324"/>
    </row>
    <row r="12" spans="1:7" s="38" customFormat="1" ht="51" x14ac:dyDescent="0.25">
      <c r="A12" s="36" t="s">
        <v>108</v>
      </c>
      <c r="B12" s="37" t="s">
        <v>109</v>
      </c>
      <c r="C12" s="37" t="s">
        <v>110</v>
      </c>
      <c r="D12" s="37" t="s">
        <v>272</v>
      </c>
      <c r="E12" s="37" t="s">
        <v>111</v>
      </c>
      <c r="F12" s="37" t="s">
        <v>112</v>
      </c>
      <c r="G12" s="37" t="s">
        <v>113</v>
      </c>
    </row>
    <row r="13" spans="1:7" s="42" customFormat="1" ht="38.25" x14ac:dyDescent="0.2">
      <c r="A13" s="39" t="s">
        <v>114</v>
      </c>
      <c r="B13" s="37" t="s">
        <v>115</v>
      </c>
      <c r="C13" s="40" t="s">
        <v>117</v>
      </c>
      <c r="D13" s="40" t="s">
        <v>117</v>
      </c>
      <c r="E13" s="41"/>
      <c r="F13" s="41"/>
      <c r="G13" s="41"/>
    </row>
    <row r="14" spans="1:7" s="42" customFormat="1" ht="12.75" x14ac:dyDescent="0.2">
      <c r="A14" s="41" t="s">
        <v>116</v>
      </c>
      <c r="B14" s="43" t="s">
        <v>117</v>
      </c>
      <c r="C14" s="44" t="s">
        <v>117</v>
      </c>
      <c r="D14" s="40" t="s">
        <v>117</v>
      </c>
      <c r="E14" s="41"/>
      <c r="F14" s="41"/>
      <c r="G14" s="41"/>
    </row>
  </sheetData>
  <mergeCells count="6">
    <mergeCell ref="A2:G2"/>
    <mergeCell ref="A3:G3"/>
    <mergeCell ref="A7:G7"/>
    <mergeCell ref="A11:G11"/>
    <mergeCell ref="D1:G1"/>
    <mergeCell ref="A1:C1"/>
  </mergeCells>
  <pageMargins left="0.7" right="0.42708333333333331" top="0.75" bottom="0.44791666666666669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3"/>
  <sheetViews>
    <sheetView view="pageLayout" topLeftCell="A7" zoomScaleNormal="100" workbookViewId="0">
      <selection activeCell="M11" sqref="M11"/>
    </sheetView>
  </sheetViews>
  <sheetFormatPr defaultRowHeight="15" x14ac:dyDescent="0.25"/>
  <cols>
    <col min="1" max="1" width="6.5703125" style="63" customWidth="1"/>
    <col min="2" max="2" width="22.42578125" style="90" customWidth="1"/>
    <col min="3" max="3" width="43.140625" style="89" customWidth="1"/>
    <col min="4" max="4" width="18.7109375" customWidth="1"/>
    <col min="5" max="5" width="18.42578125" customWidth="1"/>
    <col min="6" max="6" width="20" customWidth="1"/>
    <col min="7" max="7" width="5.140625" customWidth="1"/>
  </cols>
  <sheetData>
    <row r="1" spans="1:7" ht="12" customHeight="1" x14ac:dyDescent="0.25">
      <c r="A1" s="216"/>
      <c r="B1" s="217"/>
      <c r="C1" s="218"/>
      <c r="D1" s="330" t="s">
        <v>138</v>
      </c>
      <c r="E1" s="330"/>
      <c r="F1" s="330"/>
      <c r="G1" s="30"/>
    </row>
    <row r="2" spans="1:7" ht="12" customHeight="1" x14ac:dyDescent="0.25">
      <c r="A2" s="216"/>
      <c r="B2" s="217"/>
      <c r="C2" s="218"/>
      <c r="D2" s="331" t="s">
        <v>220</v>
      </c>
      <c r="E2" s="331"/>
      <c r="F2" s="331"/>
      <c r="G2" s="30"/>
    </row>
    <row r="3" spans="1:7" ht="11.25" customHeight="1" x14ac:dyDescent="0.25">
      <c r="A3" s="216"/>
      <c r="B3" s="217"/>
      <c r="C3" s="218"/>
      <c r="D3" s="220"/>
      <c r="E3" s="216"/>
      <c r="F3" s="216"/>
      <c r="G3" s="55"/>
    </row>
    <row r="4" spans="1:7" ht="12" customHeight="1" x14ac:dyDescent="0.25">
      <c r="A4" s="216"/>
      <c r="B4" s="217"/>
      <c r="C4" s="218"/>
      <c r="D4" s="332" t="s">
        <v>221</v>
      </c>
      <c r="E4" s="332"/>
      <c r="F4" s="332"/>
      <c r="G4" s="54"/>
    </row>
    <row r="5" spans="1:7" ht="12" customHeight="1" x14ac:dyDescent="0.25">
      <c r="A5" s="216"/>
      <c r="B5" s="217"/>
      <c r="C5" s="218"/>
      <c r="D5" s="219"/>
      <c r="E5" s="219"/>
      <c r="F5" s="219"/>
      <c r="G5" s="54"/>
    </row>
    <row r="6" spans="1:7" ht="69.75" customHeight="1" x14ac:dyDescent="0.25">
      <c r="A6" s="216"/>
      <c r="B6" s="333" t="s">
        <v>222</v>
      </c>
      <c r="C6" s="333"/>
      <c r="D6" s="333"/>
      <c r="E6" s="333"/>
      <c r="F6" s="333"/>
    </row>
    <row r="7" spans="1:7" s="49" customFormat="1" ht="30.75" customHeight="1" x14ac:dyDescent="0.2">
      <c r="A7" s="334" t="s">
        <v>99</v>
      </c>
      <c r="B7" s="265" t="s">
        <v>100</v>
      </c>
      <c r="C7" s="60" t="s">
        <v>140</v>
      </c>
      <c r="D7" s="61">
        <v>2024</v>
      </c>
      <c r="E7" s="61">
        <v>2025</v>
      </c>
      <c r="F7" s="62">
        <v>2026</v>
      </c>
    </row>
    <row r="8" spans="1:7" s="49" customFormat="1" ht="24.75" customHeight="1" x14ac:dyDescent="0.2">
      <c r="A8" s="335"/>
      <c r="B8" s="327" t="s">
        <v>139</v>
      </c>
      <c r="C8" s="328"/>
      <c r="D8" s="328"/>
      <c r="E8" s="328"/>
      <c r="F8" s="329"/>
    </row>
    <row r="9" spans="1:7" s="49" customFormat="1" ht="78.75" customHeight="1" x14ac:dyDescent="0.2">
      <c r="A9" s="247">
        <v>182</v>
      </c>
      <c r="B9" s="268" t="s">
        <v>292</v>
      </c>
      <c r="C9" s="249" t="s">
        <v>144</v>
      </c>
      <c r="D9" s="253">
        <v>676000</v>
      </c>
      <c r="E9" s="253">
        <v>694000</v>
      </c>
      <c r="F9" s="253">
        <v>711000</v>
      </c>
    </row>
    <row r="10" spans="1:7" s="49" customFormat="1" ht="94.5" customHeight="1" x14ac:dyDescent="0.2">
      <c r="A10" s="247">
        <v>182</v>
      </c>
      <c r="B10" s="267" t="s">
        <v>293</v>
      </c>
      <c r="C10" s="249" t="s">
        <v>122</v>
      </c>
      <c r="D10" s="253">
        <v>3000</v>
      </c>
      <c r="E10" s="253">
        <v>4000</v>
      </c>
      <c r="F10" s="253">
        <v>4000</v>
      </c>
    </row>
    <row r="11" spans="1:7" s="49" customFormat="1" ht="86.25" customHeight="1" x14ac:dyDescent="0.2">
      <c r="A11" s="247">
        <v>182</v>
      </c>
      <c r="B11" s="268" t="s">
        <v>294</v>
      </c>
      <c r="C11" s="249" t="s">
        <v>143</v>
      </c>
      <c r="D11" s="253">
        <v>700000</v>
      </c>
      <c r="E11" s="253">
        <v>722000</v>
      </c>
      <c r="F11" s="253">
        <v>740000</v>
      </c>
    </row>
    <row r="12" spans="1:7" s="49" customFormat="1" ht="79.5" customHeight="1" x14ac:dyDescent="0.2">
      <c r="A12" s="247">
        <v>182</v>
      </c>
      <c r="B12" s="266" t="s">
        <v>295</v>
      </c>
      <c r="C12" s="249" t="s">
        <v>145</v>
      </c>
      <c r="D12" s="253">
        <v>-84000</v>
      </c>
      <c r="E12" s="253">
        <v>-86000</v>
      </c>
      <c r="F12" s="253">
        <v>-90000</v>
      </c>
    </row>
    <row r="13" spans="1:7" s="49" customFormat="1" ht="14.25" customHeight="1" x14ac:dyDescent="0.2">
      <c r="A13" s="248" t="s">
        <v>146</v>
      </c>
      <c r="B13" s="250" t="s">
        <v>123</v>
      </c>
      <c r="C13" s="249" t="s">
        <v>141</v>
      </c>
      <c r="D13" s="253">
        <v>613000</v>
      </c>
      <c r="E13" s="253">
        <v>800000</v>
      </c>
      <c r="F13" s="253">
        <v>700000</v>
      </c>
    </row>
    <row r="14" spans="1:7" s="49" customFormat="1" ht="12.75" customHeight="1" x14ac:dyDescent="0.2">
      <c r="A14" s="247">
        <v>182</v>
      </c>
      <c r="B14" s="248" t="s">
        <v>125</v>
      </c>
      <c r="C14" s="249" t="s">
        <v>124</v>
      </c>
      <c r="D14" s="253">
        <v>1916000</v>
      </c>
      <c r="E14" s="253">
        <v>795000</v>
      </c>
      <c r="F14" s="253">
        <v>560000</v>
      </c>
    </row>
    <row r="15" spans="1:7" s="49" customFormat="1" ht="42.75" customHeight="1" x14ac:dyDescent="0.2">
      <c r="A15" s="247">
        <v>182</v>
      </c>
      <c r="B15" s="248" t="s">
        <v>128</v>
      </c>
      <c r="C15" s="249" t="s">
        <v>129</v>
      </c>
      <c r="D15" s="253">
        <v>100000</v>
      </c>
      <c r="E15" s="253">
        <v>100000</v>
      </c>
      <c r="F15" s="253">
        <v>100000</v>
      </c>
    </row>
    <row r="16" spans="1:7" s="49" customFormat="1" ht="57" customHeight="1" x14ac:dyDescent="0.2">
      <c r="A16" s="247">
        <v>182</v>
      </c>
      <c r="B16" s="248" t="s">
        <v>130</v>
      </c>
      <c r="C16" s="249" t="s">
        <v>131</v>
      </c>
      <c r="D16" s="253">
        <v>803100</v>
      </c>
      <c r="E16" s="253">
        <v>720000</v>
      </c>
      <c r="F16" s="253">
        <v>420000</v>
      </c>
    </row>
    <row r="17" spans="1:6" s="49" customFormat="1" ht="57" customHeight="1" x14ac:dyDescent="0.2">
      <c r="A17" s="247">
        <v>182</v>
      </c>
      <c r="B17" s="248" t="s">
        <v>126</v>
      </c>
      <c r="C17" s="249" t="s">
        <v>127</v>
      </c>
      <c r="D17" s="253">
        <v>327000</v>
      </c>
      <c r="E17" s="253">
        <v>265000</v>
      </c>
      <c r="F17" s="253">
        <v>165000</v>
      </c>
    </row>
    <row r="18" spans="1:6" s="49" customFormat="1" ht="86.25" customHeight="1" x14ac:dyDescent="0.2">
      <c r="A18" s="247">
        <v>379</v>
      </c>
      <c r="B18" s="248" t="s">
        <v>224</v>
      </c>
      <c r="C18" s="249" t="s">
        <v>223</v>
      </c>
      <c r="D18" s="253">
        <v>100000</v>
      </c>
      <c r="E18" s="253"/>
      <c r="F18" s="253"/>
    </row>
    <row r="19" spans="1:6" s="49" customFormat="1" ht="79.5" customHeight="1" x14ac:dyDescent="0.2">
      <c r="A19" s="247">
        <v>379</v>
      </c>
      <c r="B19" s="248" t="s">
        <v>132</v>
      </c>
      <c r="C19" s="249" t="s">
        <v>133</v>
      </c>
      <c r="D19" s="253">
        <v>105000</v>
      </c>
      <c r="E19" s="253">
        <v>120000</v>
      </c>
      <c r="F19" s="253">
        <v>120000</v>
      </c>
    </row>
    <row r="20" spans="1:6" s="20" customFormat="1" ht="16.5" customHeight="1" x14ac:dyDescent="0.2">
      <c r="A20" s="251"/>
      <c r="B20" s="254" t="s">
        <v>142</v>
      </c>
      <c r="C20" s="255"/>
      <c r="D20" s="256">
        <f>SUM(D9:D19)</f>
        <v>5259100</v>
      </c>
      <c r="E20" s="256">
        <f>SUM(E9:E19)</f>
        <v>4134000</v>
      </c>
      <c r="F20" s="256">
        <f>SUM(F9:F19)</f>
        <v>3430000</v>
      </c>
    </row>
    <row r="21" spans="1:6" s="20" customFormat="1" ht="25.5" customHeight="1" x14ac:dyDescent="0.2">
      <c r="A21" s="327" t="s">
        <v>172</v>
      </c>
      <c r="B21" s="328"/>
      <c r="C21" s="328"/>
      <c r="D21" s="328"/>
      <c r="E21" s="328"/>
      <c r="F21" s="329"/>
    </row>
    <row r="22" spans="1:6" s="49" customFormat="1" ht="62.25" customHeight="1" x14ac:dyDescent="0.2">
      <c r="A22" s="251">
        <v>379</v>
      </c>
      <c r="B22" s="248" t="s">
        <v>173</v>
      </c>
      <c r="C22" s="252" t="s">
        <v>174</v>
      </c>
      <c r="D22" s="253">
        <v>33908</v>
      </c>
      <c r="E22" s="253">
        <v>27281</v>
      </c>
      <c r="F22" s="253">
        <v>27281</v>
      </c>
    </row>
    <row r="23" spans="1:6" s="49" customFormat="1" ht="65.25" customHeight="1" x14ac:dyDescent="0.2">
      <c r="A23" s="251">
        <v>379</v>
      </c>
      <c r="B23" s="248" t="s">
        <v>279</v>
      </c>
      <c r="C23" s="252" t="s">
        <v>225</v>
      </c>
      <c r="D23" s="253">
        <v>6683793.4000000004</v>
      </c>
      <c r="E23" s="253"/>
      <c r="F23" s="253"/>
    </row>
    <row r="24" spans="1:6" s="49" customFormat="1" ht="56.25" customHeight="1" x14ac:dyDescent="0.2">
      <c r="A24" s="251">
        <v>379</v>
      </c>
      <c r="B24" s="248" t="s">
        <v>279</v>
      </c>
      <c r="C24" s="252" t="s">
        <v>226</v>
      </c>
      <c r="D24" s="253">
        <v>1088059.3999999999</v>
      </c>
      <c r="E24" s="253"/>
      <c r="F24" s="253"/>
    </row>
    <row r="25" spans="1:6" s="49" customFormat="1" ht="51.75" customHeight="1" x14ac:dyDescent="0.2">
      <c r="A25" s="251">
        <v>379</v>
      </c>
      <c r="B25" s="248" t="s">
        <v>227</v>
      </c>
      <c r="C25" s="252" t="s">
        <v>228</v>
      </c>
      <c r="D25" s="253">
        <v>1845815.04</v>
      </c>
      <c r="E25" s="253"/>
      <c r="F25" s="253"/>
    </row>
    <row r="26" spans="1:6" s="49" customFormat="1" ht="36" customHeight="1" x14ac:dyDescent="0.2">
      <c r="A26" s="251">
        <v>379</v>
      </c>
      <c r="B26" s="248" t="s">
        <v>134</v>
      </c>
      <c r="C26" s="252" t="s">
        <v>135</v>
      </c>
      <c r="D26" s="253">
        <v>137760</v>
      </c>
      <c r="E26" s="253">
        <v>151580</v>
      </c>
      <c r="F26" s="253">
        <v>165620</v>
      </c>
    </row>
    <row r="27" spans="1:6" s="20" customFormat="1" ht="33" customHeight="1" x14ac:dyDescent="0.2">
      <c r="A27" s="251"/>
      <c r="B27" s="254" t="s">
        <v>142</v>
      </c>
      <c r="C27" s="255"/>
      <c r="D27" s="256">
        <f>SUM(D22:D26)</f>
        <v>9789335.8399999999</v>
      </c>
      <c r="E27" s="256">
        <f>SUM(E22:E26)</f>
        <v>178861</v>
      </c>
      <c r="F27" s="256">
        <f>SUM(F22:F26)</f>
        <v>192901</v>
      </c>
    </row>
    <row r="28" spans="1:6" s="20" customFormat="1" ht="44.25" customHeight="1" x14ac:dyDescent="0.2">
      <c r="A28" s="251"/>
      <c r="B28" s="257" t="s">
        <v>67</v>
      </c>
      <c r="C28" s="258"/>
      <c r="D28" s="256">
        <f>D20+D27</f>
        <v>15048435.84</v>
      </c>
      <c r="E28" s="256">
        <f>E20+E27</f>
        <v>4312861</v>
      </c>
      <c r="F28" s="256">
        <f>F20+F27</f>
        <v>3622901</v>
      </c>
    </row>
    <row r="33" spans="4:6" x14ac:dyDescent="0.25">
      <c r="D33" s="190"/>
      <c r="E33" s="190"/>
      <c r="F33" s="190"/>
    </row>
  </sheetData>
  <mergeCells count="7">
    <mergeCell ref="A21:F21"/>
    <mergeCell ref="D1:F1"/>
    <mergeCell ref="D2:F2"/>
    <mergeCell ref="D4:F4"/>
    <mergeCell ref="B6:F6"/>
    <mergeCell ref="A7:A8"/>
    <mergeCell ref="B8:F8"/>
  </mergeCells>
  <pageMargins left="0.28125" right="0.13541666666666666" top="0.57291666666666663" bottom="0.5625" header="0.3" footer="0.3"/>
  <pageSetup paperSize="9" scale="6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Решение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Приложение7</vt:lpstr>
      <vt:lpstr>Приложение 6</vt:lpstr>
      <vt:lpstr>ДОХОДЫ</vt:lpstr>
      <vt:lpstr>Лист3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2023-12-29T04:04:41Z</dcterms:modified>
</cp:coreProperties>
</file>