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90" windowWidth="9720" windowHeight="7320" tabRatio="596" activeTab="0"/>
  </bookViews>
  <sheets>
    <sheet name="Лист1" sheetId="1" r:id="rId1"/>
  </sheets>
  <definedNames>
    <definedName name="_xlnm.Print_Area" localSheetId="0">'Лист1'!$A$4:$G$625</definedName>
  </definedNames>
  <calcPr fullCalcOnLoad="1"/>
</workbook>
</file>

<file path=xl/sharedStrings.xml><?xml version="1.0" encoding="utf-8"?>
<sst xmlns="http://schemas.openxmlformats.org/spreadsheetml/2006/main" count="811" uniqueCount="547">
  <si>
    <t>текущий ремонт теплосетей</t>
  </si>
  <si>
    <t xml:space="preserve">   культмероприятия, спортмероприятия</t>
  </si>
  <si>
    <t>библиотечный фонд</t>
  </si>
  <si>
    <t xml:space="preserve">прочие мер-я по благоустройству </t>
  </si>
  <si>
    <t>культмероприятия, спортмероприятия</t>
  </si>
  <si>
    <t xml:space="preserve">   08 01   210</t>
  </si>
  <si>
    <t>Оплата работ, услуг</t>
  </si>
  <si>
    <t xml:space="preserve">   08 01   220</t>
  </si>
  <si>
    <t xml:space="preserve">  вывоз жидких бытовых отходов</t>
  </si>
  <si>
    <t xml:space="preserve"> - услуги по содержанию имущества  в т.ч.</t>
  </si>
  <si>
    <t xml:space="preserve">   прочие</t>
  </si>
  <si>
    <t>Соц. обеспечение  (выходное пособие)</t>
  </si>
  <si>
    <t xml:space="preserve">   08 01   262</t>
  </si>
  <si>
    <t xml:space="preserve">   профилактика преступности</t>
  </si>
  <si>
    <t xml:space="preserve">   08 01   290</t>
  </si>
  <si>
    <t xml:space="preserve">   08 01   300</t>
  </si>
  <si>
    <t xml:space="preserve"> увеличение стоимости матер. запасов</t>
  </si>
  <si>
    <t xml:space="preserve"> увеличение стоимости основных средств  </t>
  </si>
  <si>
    <t xml:space="preserve">увеличение стоимости матер. запасов </t>
  </si>
  <si>
    <t xml:space="preserve">   музыкальное оборудование</t>
  </si>
  <si>
    <t xml:space="preserve">   подписка для библиотек</t>
  </si>
  <si>
    <t>ПЕНСИИ И ПОСОБИЯ</t>
  </si>
  <si>
    <t>Безвозмездные перечисления</t>
  </si>
  <si>
    <t xml:space="preserve">  транспортные услуги</t>
  </si>
  <si>
    <t>000 1 06 01030 10 2000 110</t>
  </si>
  <si>
    <t>000 2 02 00000 00 0000 000</t>
  </si>
  <si>
    <t>000 1 08 04020 01 1000 110</t>
  </si>
  <si>
    <t>субсидия на развитие сельск.культуры</t>
  </si>
  <si>
    <t>прочие расходы</t>
  </si>
  <si>
    <t>000 1 06 01030 10 1000 110</t>
  </si>
  <si>
    <t>000 1 08 04020 01 4000 110</t>
  </si>
  <si>
    <t>прочие дотации</t>
  </si>
  <si>
    <t>000 1 09 04053 10 2000 110</t>
  </si>
  <si>
    <t>Увеличение прочих остатков денежных средств (всего доходы+получено кредитов)показывать со знаком (-)</t>
  </si>
  <si>
    <t>Наименование показателей</t>
  </si>
  <si>
    <t>Код отчета</t>
  </si>
  <si>
    <t>СОБСТВЕННЫЕ ДОХОДЫ, в т.ч</t>
  </si>
  <si>
    <t>000 1 00 00000 00 0000 000</t>
  </si>
  <si>
    <t>Налоги на прибыль</t>
  </si>
  <si>
    <t>000 1 01 00000 00 0000 000</t>
  </si>
  <si>
    <t>000 1 01 02010 01 0000 110</t>
  </si>
  <si>
    <t>000 1 14 02053 10 0000 410</t>
  </si>
  <si>
    <t xml:space="preserve">000 1 01 02030 01 0000 110 </t>
  </si>
  <si>
    <t>000 1 01 02040 01 0000 110</t>
  </si>
  <si>
    <t>000 1 16 90050 10 0000 140</t>
  </si>
  <si>
    <t xml:space="preserve">Налог на доходы физ.лиц с доходов, получен. в виде % по облигациям </t>
  </si>
  <si>
    <t>000 1 01 02050 01 0000 110</t>
  </si>
  <si>
    <t xml:space="preserve">Налоги на совокупный доход </t>
  </si>
  <si>
    <t>000 1 05 00000 00 0000 000</t>
  </si>
  <si>
    <t>Единый сельскохозяйственный налог</t>
  </si>
  <si>
    <t>Налоги на имущество</t>
  </si>
  <si>
    <t>000 1 06 00000 00 0000 000</t>
  </si>
  <si>
    <t>Налог на имущество физических лиц, зачисляемый в бюджеты поселений</t>
  </si>
  <si>
    <t>000 1 06 01030 10 0000 110</t>
  </si>
  <si>
    <t>Земельный налог, зачисляемый в бюджеты поселений</t>
  </si>
  <si>
    <t>000 1 09 00000 00 0000 000</t>
  </si>
  <si>
    <t>000 1 11 00000 00 0000 000</t>
  </si>
  <si>
    <t xml:space="preserve">   03 10 0209201810 241</t>
  </si>
  <si>
    <t>НАЦИОНАЛЬНАЯ БЕЗОПАСНОСТЬ</t>
  </si>
  <si>
    <t>Обеспечение пожарной безопасности</t>
  </si>
  <si>
    <t xml:space="preserve">    03 00   </t>
  </si>
  <si>
    <t>НАЦИОНАЛЬНАЯ  ЭКОНОМИКА</t>
  </si>
  <si>
    <t>Дорожный фонд</t>
  </si>
  <si>
    <t xml:space="preserve">   04 00   </t>
  </si>
  <si>
    <t>- капитальный ремонт дорог</t>
  </si>
  <si>
    <t>- текущий ремонт дорог</t>
  </si>
  <si>
    <t>- содержание дорог</t>
  </si>
  <si>
    <t xml:space="preserve">   04 09    225</t>
  </si>
  <si>
    <t xml:space="preserve">   04 09    241</t>
  </si>
  <si>
    <t>- дороги</t>
  </si>
  <si>
    <t>- дворовые территории</t>
  </si>
  <si>
    <t>Другие вопросы в области нац.экономики</t>
  </si>
  <si>
    <t xml:space="preserve">   04 12  </t>
  </si>
  <si>
    <t xml:space="preserve">   снижение напряж. на рынке труда </t>
  </si>
  <si>
    <t xml:space="preserve">   гипрозем</t>
  </si>
  <si>
    <t xml:space="preserve">   04 12   226</t>
  </si>
  <si>
    <t xml:space="preserve">   04 12    310</t>
  </si>
  <si>
    <t xml:space="preserve">   газификация</t>
  </si>
  <si>
    <t>Органы власти</t>
  </si>
  <si>
    <t>Глава администрации</t>
  </si>
  <si>
    <t>Функционирование высших органов власти местных администраций</t>
  </si>
  <si>
    <t>Оплата труда и начисления на выплаты по оплате труда</t>
  </si>
  <si>
    <t xml:space="preserve">- начисления на оплату труда в т.ч. </t>
  </si>
  <si>
    <t xml:space="preserve">  не относящиеся к муниципальным служащим</t>
  </si>
  <si>
    <t>Прочие расходы, в т.ч.</t>
  </si>
  <si>
    <t>Поступление нефинансовых активов</t>
  </si>
  <si>
    <t xml:space="preserve"> увеличение стоимости основных средств </t>
  </si>
  <si>
    <t xml:space="preserve"> увеличение стоимости матер. запас.</t>
  </si>
  <si>
    <t>Проведение выборов</t>
  </si>
  <si>
    <t>Резервный фонд</t>
  </si>
  <si>
    <t>Общегосударственные вопросы</t>
  </si>
  <si>
    <t>Предупреждение и ликвидация ЧС</t>
  </si>
  <si>
    <t>ЖИЛИЩНО-КОММУН. ХОЗЯЙСТВО</t>
  </si>
  <si>
    <t>Жилищное хозяйство</t>
  </si>
  <si>
    <t xml:space="preserve">   05 01   225</t>
  </si>
  <si>
    <t>капитальный ремонт жил.фонда</t>
  </si>
  <si>
    <t xml:space="preserve">   05 01   240</t>
  </si>
  <si>
    <t xml:space="preserve">кап. ремонт многоквартирных домов </t>
  </si>
  <si>
    <t>переселение граждан из аварийного жилья</t>
  </si>
  <si>
    <t>Благоустройство</t>
  </si>
  <si>
    <r>
      <t xml:space="preserve"> </t>
    </r>
    <r>
      <rPr>
        <b/>
        <sz val="12"/>
        <rFont val="Times New Roman"/>
        <family val="1"/>
      </rPr>
      <t xml:space="preserve">  05 03  </t>
    </r>
  </si>
  <si>
    <t>озеленение территории</t>
  </si>
  <si>
    <t>уличное освещение</t>
  </si>
  <si>
    <t>благоустройство дворовых территорий</t>
  </si>
  <si>
    <t>ритуальные услуги и сод-е мест захоронения</t>
  </si>
  <si>
    <t xml:space="preserve">   05 03 0159014244 226</t>
  </si>
  <si>
    <t xml:space="preserve">   05 03   240</t>
  </si>
  <si>
    <t xml:space="preserve">   05 03   241</t>
  </si>
  <si>
    <t xml:space="preserve">   05 03   242</t>
  </si>
  <si>
    <t xml:space="preserve">   05 03   340</t>
  </si>
  <si>
    <t xml:space="preserve">   05 03 0159011244 340</t>
  </si>
  <si>
    <t xml:space="preserve">Другие вопросы в области ЖКХ </t>
  </si>
  <si>
    <t xml:space="preserve">      электроэнергия</t>
  </si>
  <si>
    <t xml:space="preserve">      газ</t>
  </si>
  <si>
    <t xml:space="preserve">   05 05     225</t>
  </si>
  <si>
    <t>капитальный ремонт водоснабжения</t>
  </si>
  <si>
    <t>капитальный ремонт водоотведения</t>
  </si>
  <si>
    <t>капитальный ремонт теплоснабжения</t>
  </si>
  <si>
    <t>капитальный ремонт электроснабжения</t>
  </si>
  <si>
    <t xml:space="preserve">   05 05   226</t>
  </si>
  <si>
    <t>проектно-сметная документ. (газификация)</t>
  </si>
  <si>
    <t>Безвозмезд. перечисления (энергосбереж.)</t>
  </si>
  <si>
    <t xml:space="preserve">   05 05 1309102810 241</t>
  </si>
  <si>
    <t>приобретение здания пожарки</t>
  </si>
  <si>
    <t>реконструкция водоотведения</t>
  </si>
  <si>
    <t>реконструкция водопровода</t>
  </si>
  <si>
    <t>прочее приобретение</t>
  </si>
  <si>
    <t>хоз.товары</t>
  </si>
  <si>
    <t xml:space="preserve">Доходы от сдачи в аренду имущества, находящ.в управ. органов  поселений </t>
  </si>
  <si>
    <t>000 1 11 05035 10 0000 120</t>
  </si>
  <si>
    <t>914 2 02 02088 10 0002 151</t>
  </si>
  <si>
    <t>914 2 02 02089 10 0002 151</t>
  </si>
  <si>
    <t>субсидия на переселение.фед.</t>
  </si>
  <si>
    <t>субсидия на переселение.обл.</t>
  </si>
  <si>
    <t>000 1 11 05025 10 0000 120</t>
  </si>
  <si>
    <t>Доходы от перечисления части прибыли,остающ. после уплаты налогов</t>
  </si>
  <si>
    <t>000 1 11 07015 10 0000 120</t>
  </si>
  <si>
    <t>Денежные взыскания(штрафы)</t>
  </si>
  <si>
    <t>Прочие неналоговые доходы</t>
  </si>
  <si>
    <t>000 1 17 00000 00 0000 000</t>
  </si>
  <si>
    <t>Невыясненные поступления</t>
  </si>
  <si>
    <t>000 1 17 01050 10 0000 180</t>
  </si>
  <si>
    <t>000 1 17 05050 10 0000 180</t>
  </si>
  <si>
    <t>БЕЗВОЗМЕЗДНЫЕ ПОСТУПЛЕНИЯ</t>
  </si>
  <si>
    <t>000 2 00 00000 00 0000 000</t>
  </si>
  <si>
    <t>914 2 02 01999 10 0000 151</t>
  </si>
  <si>
    <t>ВСЕГО ДОХОДОВ</t>
  </si>
  <si>
    <t>000 8 90 00000 00 0000 000</t>
  </si>
  <si>
    <t>ОБЩЕГОСУДАРСТВЕННЫЕ ВОПРОСЫ</t>
  </si>
  <si>
    <t>- заработная плата</t>
  </si>
  <si>
    <t>- прочие выплаты</t>
  </si>
  <si>
    <t>- начисления на оплату труда</t>
  </si>
  <si>
    <t>- услуги связи</t>
  </si>
  <si>
    <t>- транспортные услуги</t>
  </si>
  <si>
    <t>- коммунальные услуги, в т.ч.</t>
  </si>
  <si>
    <t xml:space="preserve">   отопление</t>
  </si>
  <si>
    <t xml:space="preserve">   эл.энергия</t>
  </si>
  <si>
    <t xml:space="preserve">   вода</t>
  </si>
  <si>
    <t xml:space="preserve">   газ</t>
  </si>
  <si>
    <t>Задол-сть по отмен.налогам</t>
  </si>
  <si>
    <t xml:space="preserve">   капитальный ремонт</t>
  </si>
  <si>
    <t xml:space="preserve">   текущий ремонт</t>
  </si>
  <si>
    <t xml:space="preserve">   содержание имущества</t>
  </si>
  <si>
    <t>- прочие услуги   в т.ч.</t>
  </si>
  <si>
    <t xml:space="preserve">   пожарная сигнализация</t>
  </si>
  <si>
    <t xml:space="preserve">   подписка</t>
  </si>
  <si>
    <t xml:space="preserve">   найм жилых помещений</t>
  </si>
  <si>
    <t xml:space="preserve">   приобретение зданий</t>
  </si>
  <si>
    <t xml:space="preserve">   приобретение транспорта</t>
  </si>
  <si>
    <t xml:space="preserve">   ГСМ</t>
  </si>
  <si>
    <t>- начисления</t>
  </si>
  <si>
    <t xml:space="preserve">  отопление</t>
  </si>
  <si>
    <t xml:space="preserve">  эл. энергия</t>
  </si>
  <si>
    <t xml:space="preserve">  вода</t>
  </si>
  <si>
    <t xml:space="preserve">  газ</t>
  </si>
  <si>
    <t xml:space="preserve">  прочие (расшифровать)</t>
  </si>
  <si>
    <t xml:space="preserve">  содержание имущества</t>
  </si>
  <si>
    <t xml:space="preserve">   з/плата</t>
  </si>
  <si>
    <t xml:space="preserve">  ГСМ</t>
  </si>
  <si>
    <t xml:space="preserve">  мягкий инвентарь</t>
  </si>
  <si>
    <t>КУЛЬТУРА</t>
  </si>
  <si>
    <t>- коммунальные услуги  в т.ч.</t>
  </si>
  <si>
    <t>СПОРТМЕРОПРИЯТИЯ</t>
  </si>
  <si>
    <t xml:space="preserve">  з/плата</t>
  </si>
  <si>
    <t xml:space="preserve">   публикация</t>
  </si>
  <si>
    <t>000 1 11 05013 10 0000 120</t>
  </si>
  <si>
    <t>Условно-утвержденные расходы</t>
  </si>
  <si>
    <t>вывоз мусора</t>
  </si>
  <si>
    <t>увеличение стоимости основных средств</t>
  </si>
  <si>
    <t>Всего:</t>
  </si>
  <si>
    <t>Расходы</t>
  </si>
  <si>
    <t>Доходы</t>
  </si>
  <si>
    <t>ВСЕГО РАСХОДОВ</t>
  </si>
  <si>
    <t xml:space="preserve">   98 00   000</t>
  </si>
  <si>
    <t>Дефицит (профицит)</t>
  </si>
  <si>
    <t>Прочие выплаты</t>
  </si>
  <si>
    <t>Услуги связи</t>
  </si>
  <si>
    <t>Транспортные услуги</t>
  </si>
  <si>
    <t>Оплата труда</t>
  </si>
  <si>
    <t>Коммунальные услуги</t>
  </si>
  <si>
    <t>Услуги по содержанию имущества</t>
  </si>
  <si>
    <t>Прочие услуги</t>
  </si>
  <si>
    <t>Обслуживание долговых обязательств</t>
  </si>
  <si>
    <t>Прочие расходы</t>
  </si>
  <si>
    <t>БИБЛИОТЕКИ</t>
  </si>
  <si>
    <t>-арендная плата за польз-е имущ.</t>
  </si>
  <si>
    <t>Доходы,получаемые в виде арендн.платы за зем.уч.,кот.расп.в гран.пос-й</t>
  </si>
  <si>
    <t xml:space="preserve">   05 03   225</t>
  </si>
  <si>
    <t>приобретение транспорта</t>
  </si>
  <si>
    <t>другие расходы</t>
  </si>
  <si>
    <t xml:space="preserve">   05 05   310</t>
  </si>
  <si>
    <t>Остатки на нач. отч. периода</t>
  </si>
  <si>
    <t>000 2 02 04041 10 0000 151</t>
  </si>
  <si>
    <t>иные межб. трансферты (интернет.)</t>
  </si>
  <si>
    <t>Остатки на конец отч. пер.в т ч:</t>
  </si>
  <si>
    <t>капитальный ремонт</t>
  </si>
  <si>
    <t>ГСМ</t>
  </si>
  <si>
    <t>собственные средства</t>
  </si>
  <si>
    <t>дотация на выравнивание</t>
  </si>
  <si>
    <t>субв.на осущ.воин.уч.</t>
  </si>
  <si>
    <t>000 1 08 04020 01 0000 110</t>
  </si>
  <si>
    <t>000 2 02 03015 10 0000 151</t>
  </si>
  <si>
    <t>Доходы от продажи земли</t>
  </si>
  <si>
    <t>Прочие безвозмездные поступления</t>
  </si>
  <si>
    <t>Доходы от использования имущества</t>
  </si>
  <si>
    <t xml:space="preserve">    субсид.на кап.рем.многокварт.домов  </t>
  </si>
  <si>
    <t xml:space="preserve">    субсид.на пересел.из ветхих домов  </t>
  </si>
  <si>
    <t xml:space="preserve">    субсид.на кап.рем.многокварт.домов   </t>
  </si>
  <si>
    <t xml:space="preserve">    субсид.на газификацию   </t>
  </si>
  <si>
    <t xml:space="preserve">    субсид.на реконструкцию водоснабжения </t>
  </si>
  <si>
    <t xml:space="preserve">    субсидия на благоустройство двор.терр. </t>
  </si>
  <si>
    <t xml:space="preserve">    субс-я на обеспеч.сохран.воин.захор. </t>
  </si>
  <si>
    <t xml:space="preserve">    субсидия на уличное освещение  </t>
  </si>
  <si>
    <t>Субвенция на осуществ. воинского учета</t>
  </si>
  <si>
    <t xml:space="preserve">   техническое обслуживание оборудования</t>
  </si>
  <si>
    <t xml:space="preserve">   тех.осмотр автомобиля</t>
  </si>
  <si>
    <t xml:space="preserve">   противопожарные мероприятия</t>
  </si>
  <si>
    <t xml:space="preserve">   проектно-сметная документация</t>
  </si>
  <si>
    <t xml:space="preserve">   межевание</t>
  </si>
  <si>
    <t xml:space="preserve">   монтажные работы</t>
  </si>
  <si>
    <t xml:space="preserve">   услуги пожарной охраны</t>
  </si>
  <si>
    <t xml:space="preserve">   приобретение бланочной продукции</t>
  </si>
  <si>
    <t xml:space="preserve">   страхование имущества</t>
  </si>
  <si>
    <t xml:space="preserve">   оплата юридических и нотариальных услуг</t>
  </si>
  <si>
    <t xml:space="preserve">   повышение квалификации</t>
  </si>
  <si>
    <t xml:space="preserve">   другие расходы</t>
  </si>
  <si>
    <t xml:space="preserve">   территориальное планирование</t>
  </si>
  <si>
    <t xml:space="preserve">   уплата налога на имущество</t>
  </si>
  <si>
    <t xml:space="preserve">   уплата прочих сборов и платежей</t>
  </si>
  <si>
    <t xml:space="preserve">   строительство</t>
  </si>
  <si>
    <t xml:space="preserve">   реконструкция</t>
  </si>
  <si>
    <t xml:space="preserve">   приобретение наглядных пособий</t>
  </si>
  <si>
    <t xml:space="preserve">   хоз. инвентарь</t>
  </si>
  <si>
    <t xml:space="preserve">   оборудование</t>
  </si>
  <si>
    <t xml:space="preserve">   котельно-печное топливо</t>
  </si>
  <si>
    <t xml:space="preserve">  запасные части</t>
  </si>
  <si>
    <t xml:space="preserve">  хоз. и канц. товары</t>
  </si>
  <si>
    <t xml:space="preserve">    01 04   220</t>
  </si>
  <si>
    <t xml:space="preserve">   уличное освещение</t>
  </si>
  <si>
    <t xml:space="preserve">   з/плата кочегарам</t>
  </si>
  <si>
    <t xml:space="preserve">   01 04   290</t>
  </si>
  <si>
    <t xml:space="preserve">   01 04  300</t>
  </si>
  <si>
    <t xml:space="preserve">    01 02</t>
  </si>
  <si>
    <t>МОБИЛИЗАЦИОННАЯ ПОДГОТОВКА</t>
  </si>
  <si>
    <t xml:space="preserve">   02 03 </t>
  </si>
  <si>
    <t xml:space="preserve">   02 03   210</t>
  </si>
  <si>
    <t xml:space="preserve">   02 03   220</t>
  </si>
  <si>
    <t xml:space="preserve">   02 03   300</t>
  </si>
  <si>
    <t>Дох. от реализ.имущ.гос.мун.соб.</t>
  </si>
  <si>
    <t>Дох.бюд. пос.от оказ. пл. усл.</t>
  </si>
  <si>
    <t>Госпошлина за сов-е нотар. дей-й</t>
  </si>
  <si>
    <t xml:space="preserve">    прочая дотация </t>
  </si>
  <si>
    <t>Субсидии всего : (в том числе:)</t>
  </si>
  <si>
    <t>Дотация всего:  (в том числе:)</t>
  </si>
  <si>
    <t xml:space="preserve">     дотация на выравнивание</t>
  </si>
  <si>
    <t>Иные межбюдж.трансферты (в том числе:)</t>
  </si>
  <si>
    <t>202 02</t>
  </si>
  <si>
    <t>202 01</t>
  </si>
  <si>
    <t>202 04</t>
  </si>
  <si>
    <t xml:space="preserve">Иные межбюдж.трансферты </t>
  </si>
  <si>
    <t>иные межбюджетные трансферты (депут)</t>
  </si>
  <si>
    <t xml:space="preserve"> услуги по содержанию имущества</t>
  </si>
  <si>
    <t>С/Д</t>
  </si>
  <si>
    <t>Прочие поступления от использ.имущ-ва,наход-ся в собств.пос-й</t>
  </si>
  <si>
    <t>000 1 11 09045 10 0000 120</t>
  </si>
  <si>
    <t>пожарная сигнализация</t>
  </si>
  <si>
    <t>субсидии на уличное освещ.</t>
  </si>
  <si>
    <t>000 1 09 04053 10 1000 110</t>
  </si>
  <si>
    <t>Краткий месячный отчет</t>
  </si>
  <si>
    <t>з/плата</t>
  </si>
  <si>
    <t xml:space="preserve">текущий ремонт </t>
  </si>
  <si>
    <t>содержание имущества</t>
  </si>
  <si>
    <t>проектно-сметная документация</t>
  </si>
  <si>
    <t>найм жилых помещений</t>
  </si>
  <si>
    <t>межевание</t>
  </si>
  <si>
    <t xml:space="preserve">   уплата  налога на землю </t>
  </si>
  <si>
    <t xml:space="preserve">реконструкция </t>
  </si>
  <si>
    <t>приобретение офисной техники</t>
  </si>
  <si>
    <t>приобретение оборудования</t>
  </si>
  <si>
    <t>мебель</t>
  </si>
  <si>
    <t>хоз. и канц. товары</t>
  </si>
  <si>
    <t>зап. части</t>
  </si>
  <si>
    <t>строительные материалы</t>
  </si>
  <si>
    <t>мягкий инвентарь</t>
  </si>
  <si>
    <t>Начисление на оплату труда</t>
  </si>
  <si>
    <t>Арендная плата за пользованием имущ.</t>
  </si>
  <si>
    <t>электроэнергия</t>
  </si>
  <si>
    <t>отопление</t>
  </si>
  <si>
    <t>газ</t>
  </si>
  <si>
    <t>вода</t>
  </si>
  <si>
    <t>прочие выплаты</t>
  </si>
  <si>
    <t>Межбюджетные трансферты</t>
  </si>
  <si>
    <t>Расходы всего:</t>
  </si>
  <si>
    <t>000 1 01 02010 013000 110</t>
  </si>
  <si>
    <t>000 1 09 04053 10 3000 110</t>
  </si>
  <si>
    <t>000 1 05 03010 01 0000 110</t>
  </si>
  <si>
    <t>000 1 05 03020 01 0000 110</t>
  </si>
  <si>
    <t>Источники финансирования</t>
  </si>
  <si>
    <t>Источники финансирования дефицита бюджета - всего:</t>
  </si>
  <si>
    <t xml:space="preserve">прочие мер-я по бл-ву </t>
  </si>
  <si>
    <t>Остаток на з/плату и начисления</t>
  </si>
  <si>
    <t>914 2 02 01001 10 0000 151</t>
  </si>
  <si>
    <t>914 2 02 01003 10 0000 151</t>
  </si>
  <si>
    <t>000 1 14 06025 10 0000 430</t>
  </si>
  <si>
    <t xml:space="preserve">   госпошлина </t>
  </si>
  <si>
    <t xml:space="preserve">   уплата штрафов и пеней</t>
  </si>
  <si>
    <t xml:space="preserve">   компьютерное оборудование</t>
  </si>
  <si>
    <t xml:space="preserve">  муниципальные служащие</t>
  </si>
  <si>
    <t xml:space="preserve">  муниципальные</t>
  </si>
  <si>
    <t xml:space="preserve">   информационные технологии (услуги)</t>
  </si>
  <si>
    <t>Опл. труда и начисления на оплату труда</t>
  </si>
  <si>
    <t>Приобретение услуг</t>
  </si>
  <si>
    <t>Прочие расходы  в т.ч.</t>
  </si>
  <si>
    <t xml:space="preserve">   05 05</t>
  </si>
  <si>
    <t>Дворцы культуры</t>
  </si>
  <si>
    <t>Оплата труда и начисления на оплату труда</t>
  </si>
  <si>
    <t xml:space="preserve">  проведение спортмероприятий</t>
  </si>
  <si>
    <t xml:space="preserve">Поступление нефинансовых активов </t>
  </si>
  <si>
    <t xml:space="preserve">    01 00   </t>
  </si>
  <si>
    <t xml:space="preserve">    01 04   </t>
  </si>
  <si>
    <t xml:space="preserve">    01 04   210</t>
  </si>
  <si>
    <t>000 2 07 05030 10 0000 180</t>
  </si>
  <si>
    <t>000 2 07 05020 10 0000 180</t>
  </si>
  <si>
    <t xml:space="preserve">   05 01 310</t>
  </si>
  <si>
    <t xml:space="preserve">   08 01</t>
  </si>
  <si>
    <t xml:space="preserve">   11 01 </t>
  </si>
  <si>
    <t>субсидия на кап.рем.обл.</t>
  </si>
  <si>
    <t>субсидия на кап.рем.фед.</t>
  </si>
  <si>
    <t>000 2 02 04012 10 0000 151</t>
  </si>
  <si>
    <t>- прочие услуги в т.ч.</t>
  </si>
  <si>
    <t>914 2 02 02089 10 0001 151</t>
  </si>
  <si>
    <t>914 2 02 02088 10 0001 151</t>
  </si>
  <si>
    <t>000 2 02 04999 10 0000 151</t>
  </si>
  <si>
    <t>иные межбюджетные трансферты (занят.)</t>
  </si>
  <si>
    <t>000 2 02 02999 10 0000 151</t>
  </si>
  <si>
    <t xml:space="preserve">   05 05   340</t>
  </si>
  <si>
    <t>стройматериалы</t>
  </si>
  <si>
    <t>000 1 16 33050 10 0000 140</t>
  </si>
  <si>
    <t>кредит</t>
  </si>
  <si>
    <t>Компенсация выпадающих доходов</t>
  </si>
  <si>
    <t>Бюджетные кредиты</t>
  </si>
  <si>
    <t xml:space="preserve">Получено бюджетных кредитов от других бюджетов </t>
  </si>
  <si>
    <t>Уменьшение прочих остатков денежных средств (всего расходы+ погашено кредитов)</t>
  </si>
  <si>
    <t xml:space="preserve">Изменение остатков средств </t>
  </si>
  <si>
    <t>- заработная плата в т.ч</t>
  </si>
  <si>
    <t xml:space="preserve">   мебель</t>
  </si>
  <si>
    <t xml:space="preserve">   05 01   </t>
  </si>
  <si>
    <t xml:space="preserve">   05 00  </t>
  </si>
  <si>
    <t xml:space="preserve">   08 01 </t>
  </si>
  <si>
    <t xml:space="preserve">   08 00 </t>
  </si>
  <si>
    <t>000 1 06 01030 10 4000 110</t>
  </si>
  <si>
    <t>000 1 01 02020 01 0000 110</t>
  </si>
  <si>
    <t>Налоги на дох. физ с дох-в, источником которого является налоговый агент в т.ч.:</t>
  </si>
  <si>
    <t>Налог на доходы физ.лиц с доходов,полученных от осуществления деятельности физ.лицами в т.ч.</t>
  </si>
  <si>
    <t>Налог на доходы физ.лиц с доходов, полученных физ.лицами по ст.228 в т.ч.</t>
  </si>
  <si>
    <t>Налог на доходы физ.лиц в виде фикс. авансовых платежей в т.ч.</t>
  </si>
  <si>
    <t xml:space="preserve">000 1 13 01995 10 0000 130 </t>
  </si>
  <si>
    <t>000 1 14 06013 10 0000 430</t>
  </si>
  <si>
    <t>Иные межбюдж.трансферты (занятость)</t>
  </si>
  <si>
    <t xml:space="preserve">000 1 01 02030 013000 110 </t>
  </si>
  <si>
    <t>ФБ</t>
  </si>
  <si>
    <t>ОБ</t>
  </si>
  <si>
    <t>000 1 01 02010 014000 110</t>
  </si>
  <si>
    <t xml:space="preserve">000 1 01 02030 012000 110 </t>
  </si>
  <si>
    <t xml:space="preserve">000 1 01 02030 011000 110 </t>
  </si>
  <si>
    <t>000 1 01 02010 011000 110</t>
  </si>
  <si>
    <t>000 1 01 02010 012000 110</t>
  </si>
  <si>
    <t>000 1 01 02020 011000 110</t>
  </si>
  <si>
    <t>000 1 01 02020 012000 110</t>
  </si>
  <si>
    <t>000 1 01 02020 013000 110</t>
  </si>
  <si>
    <t>000 1 01 02020 014000 110</t>
  </si>
  <si>
    <t>000 1 01 02040 011000 110</t>
  </si>
  <si>
    <t>000 1 01 02040 012000 110</t>
  </si>
  <si>
    <t>000 1 05 03010 011000 110</t>
  </si>
  <si>
    <t>000 1 05 03010 012000 110</t>
  </si>
  <si>
    <t>000 1 05 03010 013000 110</t>
  </si>
  <si>
    <t>000 1 05 03020 011000 110</t>
  </si>
  <si>
    <t>000 1 05 03020 012000 110</t>
  </si>
  <si>
    <t>000 1 05 03020 013000 110</t>
  </si>
  <si>
    <t xml:space="preserve">   членские взносы</t>
  </si>
  <si>
    <t xml:space="preserve">   культмероприятия</t>
  </si>
  <si>
    <t xml:space="preserve">  строительные материалы</t>
  </si>
  <si>
    <t>914 2 02 02079 10 0000 151</t>
  </si>
  <si>
    <t>914 2 02 02077 10 0000 151</t>
  </si>
  <si>
    <t>000 1 11 05013 10 0001 120</t>
  </si>
  <si>
    <t>субсидия на ремонт автом.дорог</t>
  </si>
  <si>
    <t xml:space="preserve">  материальные запасы     в т.ч.</t>
  </si>
  <si>
    <t>ОБСЛУЖИВАНИЕ ГОСДОЛГА (% по кред)</t>
  </si>
  <si>
    <t xml:space="preserve">  03 09    241</t>
  </si>
  <si>
    <t>прочие расходы, в т.ч.</t>
  </si>
  <si>
    <t xml:space="preserve">   увеличение стоимости основных средств</t>
  </si>
  <si>
    <t>содержание имущества, в т.ч.</t>
  </si>
  <si>
    <t>безвозмездные перечисления  в т.ч.</t>
  </si>
  <si>
    <t>Зар. плата и нач-я за счет платных услуг</t>
  </si>
  <si>
    <t>Изменение остатков средств бюджета</t>
  </si>
  <si>
    <t>остатки всего:</t>
  </si>
  <si>
    <t>тех.обслуживание оборудования</t>
  </si>
  <si>
    <t>тех.осмотр автомобиля</t>
  </si>
  <si>
    <t>противопожарные мероприятия</t>
  </si>
  <si>
    <t>территориальное планирование</t>
  </si>
  <si>
    <t>присоед.к сетям инжен.технич.обеспечения</t>
  </si>
  <si>
    <t>монтажные работы</t>
  </si>
  <si>
    <t>информационные технологии (программы)</t>
  </si>
  <si>
    <t>информационные технологии (услуги)</t>
  </si>
  <si>
    <t>услуги пожарной охраны</t>
  </si>
  <si>
    <t>приобретение бланочной продукции</t>
  </si>
  <si>
    <t>страхование имущества</t>
  </si>
  <si>
    <t>подписка</t>
  </si>
  <si>
    <t>публикация</t>
  </si>
  <si>
    <t>оплата юридических и нотариальных услуг</t>
  </si>
  <si>
    <t>повышение квалификации</t>
  </si>
  <si>
    <t>Социальные выплаты</t>
  </si>
  <si>
    <t>Пенсии и пособия</t>
  </si>
  <si>
    <t>Увеличение стоимости основных средств</t>
  </si>
  <si>
    <t>строительство</t>
  </si>
  <si>
    <t>приобретение зданий</t>
  </si>
  <si>
    <t>приобретение наглядных пособий</t>
  </si>
  <si>
    <t>хоз. инвентарь</t>
  </si>
  <si>
    <t>Увеличение стоимости матер.запасов</t>
  </si>
  <si>
    <t>текущий ремонт водоснабжения</t>
  </si>
  <si>
    <t>Назначено</t>
  </si>
  <si>
    <t xml:space="preserve">Погашено бюджетных кредитов (со знаком  - ) </t>
  </si>
  <si>
    <t>000 1 03 00000 00 0000 000</t>
  </si>
  <si>
    <t xml:space="preserve">Акцизы на бензин </t>
  </si>
  <si>
    <t xml:space="preserve">   другие расходы(энергоаудит)</t>
  </si>
  <si>
    <t>Смаглеевское с/п</t>
  </si>
  <si>
    <t>000 1 03 02230 01 0000 110</t>
  </si>
  <si>
    <t>000 1 03 02240 01 0000 110</t>
  </si>
  <si>
    <t>000 1 03 02250 01 0000 110</t>
  </si>
  <si>
    <t>000 1 03 02260 01 0000 110</t>
  </si>
  <si>
    <t xml:space="preserve">   мероприятия по землеустройству, межевание</t>
  </si>
  <si>
    <t>Иные межбюдж.трансферты (озеленение)</t>
  </si>
  <si>
    <t xml:space="preserve"> </t>
  </si>
  <si>
    <t>увеличение стоимости основных средст</t>
  </si>
  <si>
    <t>вывоз мусора      (контейнера)</t>
  </si>
  <si>
    <t xml:space="preserve">   05 03   310</t>
  </si>
  <si>
    <t xml:space="preserve">    субсидия на социально значимые расходы</t>
  </si>
  <si>
    <t>000 1 06 06033 10 1000 110</t>
  </si>
  <si>
    <t>000 1 06 06033 10 3000 110</t>
  </si>
  <si>
    <t>000 1 06 06033 10 4000 110</t>
  </si>
  <si>
    <t>000 1 06 06043 10 1000 110</t>
  </si>
  <si>
    <t>000 1 06 06043 10 3000 110</t>
  </si>
  <si>
    <t>000 1 06 06043 10 4000 110</t>
  </si>
  <si>
    <t>000 1 06 06033 10 0000 110</t>
  </si>
  <si>
    <t>000 1 06 06043 10 0000 110</t>
  </si>
  <si>
    <t>Н.В.Забугин</t>
  </si>
  <si>
    <t>Ведущий специалист</t>
  </si>
  <si>
    <t>Н.А.Скнарина</t>
  </si>
  <si>
    <t>000 1 06 06043 10 2100 110</t>
  </si>
  <si>
    <t>000 1 06 06033 10 2100 110</t>
  </si>
  <si>
    <t>проектно-сметная документ. (водопровод)</t>
  </si>
  <si>
    <t xml:space="preserve">   присоед.к сетям инжен.технич.обес</t>
  </si>
  <si>
    <t>Иные межбюдж.трансферты (аппаратура)</t>
  </si>
  <si>
    <t>СТРОИТ-ВО СПОРТ.ПЛОЩ</t>
  </si>
  <si>
    <t xml:space="preserve">    субсидия на "Строит-во спорт площ"</t>
  </si>
  <si>
    <t xml:space="preserve"> - увеличение стоимости основных средств  </t>
  </si>
  <si>
    <t xml:space="preserve">   строительство спортивной площадки</t>
  </si>
  <si>
    <t xml:space="preserve">   11 05 </t>
  </si>
  <si>
    <t xml:space="preserve">    11 05    310</t>
  </si>
  <si>
    <t xml:space="preserve">    11 05   226</t>
  </si>
  <si>
    <t xml:space="preserve">    субсид.на строит.спортивной площа</t>
  </si>
  <si>
    <t>Иные межбюдж.трансферты (ГОЧС гсм)</t>
  </si>
  <si>
    <t xml:space="preserve">   ГСМ (ГО ЧС)</t>
  </si>
  <si>
    <t>ГСМ(ГОЧС)</t>
  </si>
  <si>
    <t xml:space="preserve">   01 02 0110192020121 211</t>
  </si>
  <si>
    <t xml:space="preserve">  01 02 0110192020129 213</t>
  </si>
  <si>
    <t xml:space="preserve">  01 04 0110292010121 211</t>
  </si>
  <si>
    <t xml:space="preserve"> 01 04 0110292010129 213</t>
  </si>
  <si>
    <t xml:space="preserve"> 01 04 0110292010244 221</t>
  </si>
  <si>
    <t xml:space="preserve"> 01 04 0110292010244 222</t>
  </si>
  <si>
    <t xml:space="preserve"> 01 04 0110292010244 223</t>
  </si>
  <si>
    <t xml:space="preserve"> 01 04 0110292010244 225</t>
  </si>
  <si>
    <t xml:space="preserve"> 01 04 0110292010244 226</t>
  </si>
  <si>
    <t>01 04 0110292010851 290</t>
  </si>
  <si>
    <t>01 04 0110292010852 290</t>
  </si>
  <si>
    <t>01 04 0110292010853 290</t>
  </si>
  <si>
    <t xml:space="preserve"> 01 04 0110292010244 290</t>
  </si>
  <si>
    <t>01 04 0110292010244 310</t>
  </si>
  <si>
    <t xml:space="preserve"> увеличение стоимости основных ср-в </t>
  </si>
  <si>
    <t>01 04 0110292010244 340</t>
  </si>
  <si>
    <t>01 04 0110390160540 251</t>
  </si>
  <si>
    <t>01 11 0110490040870 290</t>
  </si>
  <si>
    <t>02 03 0120151180121 211</t>
  </si>
  <si>
    <t>02 03 0120151180129 213</t>
  </si>
  <si>
    <t>02 03 0120151180244 340</t>
  </si>
  <si>
    <t>04 09 0130190060244 225</t>
  </si>
  <si>
    <t>04 12 0140190080244 226</t>
  </si>
  <si>
    <t>04 12 0160190210244 226</t>
  </si>
  <si>
    <t>04 12 0150178430244 226</t>
  </si>
  <si>
    <t>04 12 0150190190244 226</t>
  </si>
  <si>
    <t>04 12 0140190070244 226</t>
  </si>
  <si>
    <t>05 03 0150390110244 225</t>
  </si>
  <si>
    <t>05 03 0150290100244 225</t>
  </si>
  <si>
    <t>05 03 0150490120244 225</t>
  </si>
  <si>
    <t>ритуальные услуги и сод-е мест захорон</t>
  </si>
  <si>
    <t>05 03 0150590130244 225</t>
  </si>
  <si>
    <t>05 03 0150690140244 225</t>
  </si>
  <si>
    <t>05 03 0150590130810 242</t>
  </si>
  <si>
    <t>05 03 0150390120244 340</t>
  </si>
  <si>
    <t>ритуальные услуги и сод-е мест захоро</t>
  </si>
  <si>
    <t>05 03 0150590130244 340</t>
  </si>
  <si>
    <t>05 03 0150690140244 340</t>
  </si>
  <si>
    <t>05 05 0160190150244 226</t>
  </si>
  <si>
    <t>08 01 0170100590111 211</t>
  </si>
  <si>
    <t>08 01 0170100590119 213</t>
  </si>
  <si>
    <t>08 01 0170100590244 221</t>
  </si>
  <si>
    <t>08 01 0170100590244 222</t>
  </si>
  <si>
    <t>08 01 0170100590244 223</t>
  </si>
  <si>
    <t>08 01 0170100590244 225</t>
  </si>
  <si>
    <t>08 01 0170100590244 226</t>
  </si>
  <si>
    <t>08 01 0170100590853 290</t>
  </si>
  <si>
    <t>08 01 0170100590244 310</t>
  </si>
  <si>
    <t>08 01 0170100590244 340</t>
  </si>
  <si>
    <t>10 01 0110590180312 263</t>
  </si>
  <si>
    <t>11 01 0180190170244 222</t>
  </si>
  <si>
    <t>11 01 0180190170244 226</t>
  </si>
  <si>
    <t>11 01 0180190170853 290</t>
  </si>
  <si>
    <t>11 01 0180190170244 340</t>
  </si>
  <si>
    <t>13 01 0110627880730 231</t>
  </si>
  <si>
    <t xml:space="preserve">   техническое обслуживание оборуд</t>
  </si>
  <si>
    <t xml:space="preserve">   присоед.к сетям инжен.технич.обесп</t>
  </si>
  <si>
    <t xml:space="preserve">   информационные технол (программы)</t>
  </si>
  <si>
    <t xml:space="preserve">   оплата юридических и нотариал услуг</t>
  </si>
  <si>
    <t xml:space="preserve">   другие расходы(ГОЧС,запр. катриджа)</t>
  </si>
  <si>
    <t xml:space="preserve">   информационные технолог (программы)</t>
  </si>
  <si>
    <t>субсидии на социально-знач расх</t>
  </si>
  <si>
    <t>МЕСЯЧНЫЙ   ОТЧЕТ  ОБ   ИСПОЛНЕНИИ   БЮДЖЕТА СМАГЛЕЕВСКОГО СЕЛЬСКОГО ПОСЕЛЕНИЯ на 01.04.2016 года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</si>
</sst>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000"/>
    <numFmt numFmtId="187" formatCode="_(* #,##0.000_);_(* \(#,##0.000\);_(* &quot;-&quot;??_);_(@_)"/>
    <numFmt numFmtId="188" formatCode="#,##0_ ;[Red]\-#,##0\ "/>
    <numFmt numFmtId="189" formatCode="0.0"/>
    <numFmt numFmtId="190" formatCode="#,##0.0"/>
    <numFmt numFmtId="191" formatCode="0.000"/>
    <numFmt numFmtId="192" formatCode="0.0000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2"/>
      <color indexed="21"/>
      <name val="Times New Roman"/>
      <family val="1"/>
    </font>
    <font>
      <b/>
      <u val="single"/>
      <sz val="12"/>
      <name val="Times New Roman"/>
      <family val="1"/>
    </font>
    <font>
      <sz val="10"/>
      <color indexed="9"/>
      <name val="Arial"/>
      <family val="2"/>
    </font>
    <font>
      <sz val="14"/>
      <color indexed="9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13" xfId="0" applyFont="1" applyFill="1" applyBorder="1" applyAlignment="1">
      <alignment vertical="top" wrapText="1"/>
    </xf>
    <xf numFmtId="0" fontId="8" fillId="0" borderId="14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6" fillId="33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justify" vertical="top" readingOrder="1"/>
    </xf>
    <xf numFmtId="0" fontId="1" fillId="0" borderId="10" xfId="0" applyFont="1" applyFill="1" applyBorder="1" applyAlignment="1">
      <alignment horizontal="justify" vertical="top" readingOrder="1"/>
    </xf>
    <xf numFmtId="3" fontId="1" fillId="0" borderId="10" xfId="0" applyNumberFormat="1" applyFont="1" applyFill="1" applyBorder="1" applyAlignment="1">
      <alignment horizontal="justify" vertical="top" readingOrder="1"/>
    </xf>
    <xf numFmtId="3" fontId="2" fillId="0" borderId="10" xfId="0" applyNumberFormat="1" applyFont="1" applyFill="1" applyBorder="1" applyAlignment="1">
      <alignment horizontal="justify" vertical="top" readingOrder="1"/>
    </xf>
    <xf numFmtId="2" fontId="1" fillId="0" borderId="10" xfId="0" applyNumberFormat="1" applyFont="1" applyFill="1" applyBorder="1" applyAlignment="1">
      <alignment horizontal="justify" vertical="top" readingOrder="1"/>
    </xf>
    <xf numFmtId="2" fontId="2" fillId="0" borderId="10" xfId="0" applyNumberFormat="1" applyFont="1" applyFill="1" applyBorder="1" applyAlignment="1">
      <alignment horizontal="justify" vertical="top" readingOrder="1"/>
    </xf>
    <xf numFmtId="2" fontId="1" fillId="0" borderId="10" xfId="0" applyNumberFormat="1" applyFont="1" applyFill="1" applyBorder="1" applyAlignment="1">
      <alignment horizontal="justify" readingOrder="1"/>
    </xf>
    <xf numFmtId="0" fontId="1" fillId="0" borderId="10" xfId="0" applyFont="1" applyFill="1" applyBorder="1" applyAlignment="1">
      <alignment horizontal="justify" readingOrder="1"/>
    </xf>
    <xf numFmtId="0" fontId="2" fillId="0" borderId="10" xfId="0" applyFont="1" applyFill="1" applyBorder="1" applyAlignment="1">
      <alignment horizontal="justify" readingOrder="1"/>
    </xf>
    <xf numFmtId="0" fontId="6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2" fontId="1" fillId="0" borderId="13" xfId="0" applyNumberFormat="1" applyFont="1" applyFill="1" applyBorder="1" applyAlignment="1">
      <alignment horizontal="justify" vertical="top" readingOrder="1"/>
    </xf>
    <xf numFmtId="0" fontId="5" fillId="0" borderId="0" xfId="0" applyFont="1" applyFill="1" applyBorder="1" applyAlignment="1">
      <alignment/>
    </xf>
    <xf numFmtId="2" fontId="2" fillId="34" borderId="0" xfId="0" applyNumberFormat="1" applyFont="1" applyFill="1" applyBorder="1" applyAlignment="1">
      <alignment vertical="top" wrapText="1"/>
    </xf>
    <xf numFmtId="2" fontId="2" fillId="34" borderId="0" xfId="0" applyNumberFormat="1" applyFont="1" applyFill="1" applyBorder="1" applyAlignment="1">
      <alignment/>
    </xf>
    <xf numFmtId="2" fontId="1" fillId="34" borderId="0" xfId="0" applyNumberFormat="1" applyFont="1" applyFill="1" applyBorder="1" applyAlignment="1">
      <alignment vertical="top" wrapText="1"/>
    </xf>
    <xf numFmtId="2" fontId="1" fillId="34" borderId="0" xfId="0" applyNumberFormat="1" applyFont="1" applyFill="1" applyBorder="1" applyAlignment="1">
      <alignment/>
    </xf>
    <xf numFmtId="2" fontId="2" fillId="34" borderId="0" xfId="0" applyNumberFormat="1" applyFont="1" applyFill="1" applyBorder="1" applyAlignment="1">
      <alignment wrapText="1"/>
    </xf>
    <xf numFmtId="0" fontId="2" fillId="34" borderId="0" xfId="0" applyFont="1" applyFill="1" applyBorder="1" applyAlignment="1">
      <alignment horizontal="center"/>
    </xf>
    <xf numFmtId="0" fontId="15" fillId="33" borderId="10" xfId="0" applyFont="1" applyFill="1" applyBorder="1" applyAlignment="1">
      <alignment vertical="top" wrapText="1"/>
    </xf>
    <xf numFmtId="0" fontId="6" fillId="34" borderId="0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" vertical="top" wrapText="1"/>
    </xf>
    <xf numFmtId="2" fontId="3" fillId="34" borderId="0" xfId="0" applyNumberFormat="1" applyFont="1" applyFill="1" applyBorder="1" applyAlignment="1">
      <alignment vertical="top" wrapText="1"/>
    </xf>
    <xf numFmtId="2" fontId="4" fillId="34" borderId="0" xfId="0" applyNumberFormat="1" applyFont="1" applyFill="1" applyBorder="1" applyAlignment="1">
      <alignment vertical="top" wrapText="1"/>
    </xf>
    <xf numFmtId="2" fontId="2" fillId="35" borderId="0" xfId="0" applyNumberFormat="1" applyFont="1" applyFill="1" applyBorder="1" applyAlignment="1">
      <alignment vertical="top" wrapText="1"/>
    </xf>
    <xf numFmtId="0" fontId="2" fillId="34" borderId="0" xfId="0" applyFont="1" applyFill="1" applyBorder="1" applyAlignment="1">
      <alignment vertical="top" wrapText="1"/>
    </xf>
    <xf numFmtId="2" fontId="1" fillId="34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 readingOrder="1"/>
    </xf>
    <xf numFmtId="0" fontId="2" fillId="0" borderId="10" xfId="0" applyFont="1" applyFill="1" applyBorder="1" applyAlignment="1">
      <alignment horizontal="center" vertical="top" readingOrder="1"/>
    </xf>
    <xf numFmtId="0" fontId="7" fillId="0" borderId="0" xfId="0" applyFont="1" applyAlignment="1">
      <alignment horizontal="center"/>
    </xf>
    <xf numFmtId="0" fontId="1" fillId="35" borderId="0" xfId="0" applyFont="1" applyFill="1" applyAlignment="1">
      <alignment/>
    </xf>
    <xf numFmtId="0" fontId="2" fillId="35" borderId="0" xfId="0" applyFont="1" applyFill="1" applyAlignment="1">
      <alignment/>
    </xf>
    <xf numFmtId="2" fontId="2" fillId="35" borderId="0" xfId="0" applyNumberFormat="1" applyFont="1" applyFill="1" applyBorder="1" applyAlignment="1">
      <alignment/>
    </xf>
    <xf numFmtId="2" fontId="1" fillId="35" borderId="0" xfId="0" applyNumberFormat="1" applyFont="1" applyFill="1" applyBorder="1" applyAlignment="1">
      <alignment/>
    </xf>
    <xf numFmtId="2" fontId="1" fillId="35" borderId="0" xfId="0" applyNumberFormat="1" applyFont="1" applyFill="1" applyBorder="1" applyAlignment="1">
      <alignment vertical="top" wrapText="1"/>
    </xf>
    <xf numFmtId="2" fontId="2" fillId="35" borderId="0" xfId="0" applyNumberFormat="1" applyFont="1" applyFill="1" applyBorder="1" applyAlignment="1">
      <alignment wrapText="1"/>
    </xf>
    <xf numFmtId="0" fontId="2" fillId="35" borderId="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2" fontId="2" fillId="33" borderId="13" xfId="0" applyNumberFormat="1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vertical="top" wrapText="1"/>
    </xf>
    <xf numFmtId="2" fontId="1" fillId="33" borderId="10" xfId="0" applyNumberFormat="1" applyFont="1" applyFill="1" applyBorder="1" applyAlignment="1">
      <alignment vertical="top" wrapText="1"/>
    </xf>
    <xf numFmtId="2" fontId="1" fillId="33" borderId="13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2" fontId="3" fillId="33" borderId="13" xfId="0" applyNumberFormat="1" applyFont="1" applyFill="1" applyBorder="1" applyAlignment="1">
      <alignment vertical="top" wrapText="1"/>
    </xf>
    <xf numFmtId="2" fontId="1" fillId="33" borderId="10" xfId="0" applyNumberFormat="1" applyFont="1" applyFill="1" applyBorder="1" applyAlignment="1">
      <alignment horizontal="right" vertical="top" wrapText="1"/>
    </xf>
    <xf numFmtId="2" fontId="4" fillId="33" borderId="10" xfId="0" applyNumberFormat="1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horizontal="right" vertical="top" wrapText="1"/>
    </xf>
    <xf numFmtId="0" fontId="1" fillId="33" borderId="16" xfId="0" applyFont="1" applyFill="1" applyBorder="1" applyAlignment="1">
      <alignment horizontal="left" vertical="top" wrapText="1"/>
    </xf>
    <xf numFmtId="2" fontId="2" fillId="33" borderId="16" xfId="0" applyNumberFormat="1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left"/>
    </xf>
    <xf numFmtId="0" fontId="2" fillId="33" borderId="10" xfId="0" applyFont="1" applyFill="1" applyBorder="1" applyAlignment="1">
      <alignment vertical="top" wrapText="1"/>
    </xf>
    <xf numFmtId="2" fontId="1" fillId="33" borderId="10" xfId="0" applyNumberFormat="1" applyFont="1" applyFill="1" applyBorder="1" applyAlignment="1">
      <alignment horizontal="right" vertical="top"/>
    </xf>
    <xf numFmtId="2" fontId="2" fillId="33" borderId="10" xfId="0" applyNumberFormat="1" applyFont="1" applyFill="1" applyBorder="1" applyAlignment="1">
      <alignment horizontal="right" vertical="top"/>
    </xf>
    <xf numFmtId="2" fontId="1" fillId="33" borderId="13" xfId="0" applyNumberFormat="1" applyFont="1" applyFill="1" applyBorder="1" applyAlignment="1">
      <alignment horizontal="right" vertical="top"/>
    </xf>
    <xf numFmtId="2" fontId="2" fillId="33" borderId="11" xfId="0" applyNumberFormat="1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horizontal="justify" vertical="top" readingOrder="1"/>
    </xf>
    <xf numFmtId="0" fontId="2" fillId="33" borderId="10" xfId="0" applyFont="1" applyFill="1" applyBorder="1" applyAlignment="1">
      <alignment horizontal="justify" vertical="top" readingOrder="1"/>
    </xf>
    <xf numFmtId="2" fontId="1" fillId="33" borderId="10" xfId="0" applyNumberFormat="1" applyFont="1" applyFill="1" applyBorder="1" applyAlignment="1">
      <alignment horizontal="justify" vertical="top" readingOrder="1"/>
    </xf>
    <xf numFmtId="0" fontId="1" fillId="33" borderId="10" xfId="0" applyFont="1" applyFill="1" applyBorder="1" applyAlignment="1">
      <alignment horizontal="right" vertical="top" readingOrder="1"/>
    </xf>
    <xf numFmtId="2" fontId="1" fillId="33" borderId="10" xfId="0" applyNumberFormat="1" applyFont="1" applyFill="1" applyBorder="1" applyAlignment="1">
      <alignment horizontal="justify" readingOrder="1"/>
    </xf>
    <xf numFmtId="2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justify" readingOrder="1"/>
    </xf>
    <xf numFmtId="0" fontId="2" fillId="33" borderId="10" xfId="0" applyFont="1" applyFill="1" applyBorder="1" applyAlignment="1">
      <alignment horizontal="justify" readingOrder="1"/>
    </xf>
    <xf numFmtId="2" fontId="2" fillId="33" borderId="10" xfId="0" applyNumberFormat="1" applyFont="1" applyFill="1" applyBorder="1" applyAlignment="1">
      <alignment/>
    </xf>
    <xf numFmtId="0" fontId="1" fillId="33" borderId="12" xfId="0" applyFont="1" applyFill="1" applyBorder="1" applyAlignment="1">
      <alignment horizontal="left" vertical="center" wrapText="1"/>
    </xf>
    <xf numFmtId="2" fontId="1" fillId="33" borderId="12" xfId="0" applyNumberFormat="1" applyFont="1" applyFill="1" applyBorder="1" applyAlignment="1">
      <alignment horizontal="right" vertical="center" wrapText="1"/>
    </xf>
    <xf numFmtId="0" fontId="14" fillId="33" borderId="17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2" fontId="2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2" fontId="1" fillId="33" borderId="0" xfId="0" applyNumberFormat="1" applyFont="1" applyFill="1" applyBorder="1" applyAlignment="1">
      <alignment vertical="top" wrapText="1"/>
    </xf>
    <xf numFmtId="2" fontId="2" fillId="33" borderId="0" xfId="0" applyNumberFormat="1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2" fontId="2" fillId="33" borderId="16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3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90297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89"/>
  <sheetViews>
    <sheetView tabSelected="1" view="pageBreakPreview" zoomScaleSheetLayoutView="100" zoomScalePageLayoutView="0" workbookViewId="0" topLeftCell="A1">
      <pane ySplit="3" topLeftCell="A97" activePane="bottomLeft" state="frozen"/>
      <selection pane="topLeft" activeCell="A1" sqref="A1"/>
      <selection pane="bottomLeft" activeCell="G211" sqref="G211:G212"/>
    </sheetView>
  </sheetViews>
  <sheetFormatPr defaultColWidth="9.140625" defaultRowHeight="12.75"/>
  <cols>
    <col min="1" max="1" width="42.57421875" style="8" customWidth="1"/>
    <col min="2" max="2" width="27.140625" style="22" customWidth="1"/>
    <col min="3" max="3" width="13.421875" style="22" customWidth="1"/>
    <col min="4" max="4" width="13.7109375" style="59" customWidth="1"/>
    <col min="5" max="5" width="11.28125" style="59" customWidth="1"/>
    <col min="6" max="6" width="13.57421875" style="59" customWidth="1"/>
    <col min="7" max="7" width="13.7109375" style="59" customWidth="1"/>
    <col min="8" max="8" width="16.57421875" style="9" customWidth="1"/>
    <col min="9" max="10" width="14.421875" style="9" customWidth="1"/>
    <col min="11" max="16384" width="9.140625" style="14" customWidth="1"/>
  </cols>
  <sheetData>
    <row r="1" ht="0.75" customHeight="1"/>
    <row r="2" spans="1:7" ht="13.5" customHeight="1" hidden="1">
      <c r="A2" s="118"/>
      <c r="B2" s="118"/>
      <c r="C2" s="58"/>
      <c r="D2" s="60"/>
      <c r="E2" s="60"/>
      <c r="F2" s="60"/>
      <c r="G2" s="60"/>
    </row>
    <row r="3" spans="1:7" ht="4.5" customHeight="1" hidden="1">
      <c r="A3" s="119"/>
      <c r="B3" s="119"/>
      <c r="C3" s="119"/>
      <c r="D3" s="119"/>
      <c r="E3" s="119"/>
      <c r="F3" s="119"/>
      <c r="G3" s="119"/>
    </row>
    <row r="4" spans="1:7" ht="15.75" customHeight="1">
      <c r="A4" s="123" t="s">
        <v>546</v>
      </c>
      <c r="B4" s="123"/>
      <c r="C4" s="123"/>
      <c r="D4" s="123"/>
      <c r="E4" s="123"/>
      <c r="F4" s="123"/>
      <c r="G4" s="123"/>
    </row>
    <row r="5" spans="1:10" s="20" customFormat="1" ht="30" customHeight="1">
      <c r="A5" s="19" t="s">
        <v>34</v>
      </c>
      <c r="B5" s="23" t="s">
        <v>35</v>
      </c>
      <c r="C5" s="116"/>
      <c r="D5" s="125"/>
      <c r="E5" s="125"/>
      <c r="F5" s="125"/>
      <c r="G5" s="117"/>
      <c r="H5" s="48"/>
      <c r="I5" s="48"/>
      <c r="J5" s="48"/>
    </row>
    <row r="6" spans="1:10" s="20" customFormat="1" ht="24.75" customHeight="1">
      <c r="A6" s="116" t="s">
        <v>191</v>
      </c>
      <c r="B6" s="117"/>
      <c r="C6" s="66" t="s">
        <v>440</v>
      </c>
      <c r="D6" s="67" t="s">
        <v>189</v>
      </c>
      <c r="E6" s="67" t="s">
        <v>380</v>
      </c>
      <c r="F6" s="67" t="s">
        <v>381</v>
      </c>
      <c r="G6" s="67" t="s">
        <v>282</v>
      </c>
      <c r="H6" s="49"/>
      <c r="I6" s="49"/>
      <c r="J6" s="49"/>
    </row>
    <row r="7" spans="1:10" ht="18" customHeight="1">
      <c r="A7" s="10" t="s">
        <v>36</v>
      </c>
      <c r="B7" s="24" t="s">
        <v>37</v>
      </c>
      <c r="C7" s="68">
        <f>SUM(C8,C27,C32,C41,C56,C59,C63,C70:C76,)</f>
        <v>1482000</v>
      </c>
      <c r="D7" s="68">
        <f>SUM(D8,D27,D32,D41,D56,D59,D63,D70:D76,)</f>
        <v>173538.94999999998</v>
      </c>
      <c r="E7" s="68">
        <f>SUM(E8,E27,E32,E41,E56,E59,E63,E70:E76,)</f>
        <v>0</v>
      </c>
      <c r="F7" s="68">
        <f>SUM(F8,F27,F32,F41,F56,F59,F63,F70:F76,)</f>
        <v>0</v>
      </c>
      <c r="G7" s="68">
        <f>SUM(G8,G27,G32,G41,G56,G59,G63,G70:G76,)</f>
        <v>173538.94999999998</v>
      </c>
      <c r="H7" s="41"/>
      <c r="I7" s="41"/>
      <c r="J7" s="41"/>
    </row>
    <row r="8" spans="1:10" ht="17.25" customHeight="1">
      <c r="A8" s="1" t="s">
        <v>38</v>
      </c>
      <c r="B8" s="13" t="s">
        <v>39</v>
      </c>
      <c r="C8" s="69">
        <f>SUM(C9,C14,C19,C23,C26)</f>
        <v>42000</v>
      </c>
      <c r="D8" s="69">
        <f>SUM(D9,D14,D19,D23,D26)</f>
        <v>7647.36</v>
      </c>
      <c r="E8" s="69">
        <f>SUM(E9,E14,E19,E23,E26)</f>
        <v>0</v>
      </c>
      <c r="F8" s="69">
        <f>SUM(F9,F14,F19,F23,F26)</f>
        <v>0</v>
      </c>
      <c r="G8" s="69">
        <f>SUM(G9,G14,G19,G23,G26)</f>
        <v>7647.36</v>
      </c>
      <c r="H8" s="41"/>
      <c r="I8" s="41"/>
      <c r="J8" s="41"/>
    </row>
    <row r="9" spans="1:10" s="17" customFormat="1" ht="30" customHeight="1">
      <c r="A9" s="1" t="s">
        <v>372</v>
      </c>
      <c r="B9" s="3" t="s">
        <v>40</v>
      </c>
      <c r="C9" s="69">
        <f>SUM(C10:C13)</f>
        <v>42000</v>
      </c>
      <c r="D9" s="69">
        <f>SUM(D10:D13)</f>
        <v>7647.36</v>
      </c>
      <c r="E9" s="69">
        <f>SUM(E10:E13)</f>
        <v>0</v>
      </c>
      <c r="F9" s="69">
        <f>SUM(F10:F13)</f>
        <v>0</v>
      </c>
      <c r="G9" s="69">
        <f>SUM(G10:G13)</f>
        <v>7647.36</v>
      </c>
      <c r="H9" s="41"/>
      <c r="I9" s="41"/>
      <c r="J9" s="41"/>
    </row>
    <row r="10" spans="1:10" s="38" customFormat="1" ht="16.5" customHeight="1">
      <c r="A10" s="2"/>
      <c r="B10" s="12" t="s">
        <v>385</v>
      </c>
      <c r="C10" s="70">
        <v>42000</v>
      </c>
      <c r="D10" s="70">
        <f>SUM(E10:G10)</f>
        <v>7647.36</v>
      </c>
      <c r="E10" s="70"/>
      <c r="F10" s="70"/>
      <c r="G10" s="71">
        <v>7647.36</v>
      </c>
      <c r="H10" s="43"/>
      <c r="I10" s="43"/>
      <c r="J10" s="43"/>
    </row>
    <row r="11" spans="1:10" s="38" customFormat="1" ht="15.75" customHeight="1">
      <c r="A11" s="2"/>
      <c r="B11" s="12" t="s">
        <v>386</v>
      </c>
      <c r="C11" s="70"/>
      <c r="D11" s="70">
        <f>SUM(E11:G11)</f>
        <v>0</v>
      </c>
      <c r="E11" s="70"/>
      <c r="F11" s="70"/>
      <c r="G11" s="71"/>
      <c r="H11" s="43"/>
      <c r="I11" s="43"/>
      <c r="J11" s="43"/>
    </row>
    <row r="12" spans="1:10" s="38" customFormat="1" ht="15" customHeight="1">
      <c r="A12" s="2"/>
      <c r="B12" s="12" t="s">
        <v>313</v>
      </c>
      <c r="C12" s="70"/>
      <c r="D12" s="70">
        <f>SUM(E12:G12)</f>
        <v>0</v>
      </c>
      <c r="E12" s="70"/>
      <c r="F12" s="70"/>
      <c r="G12" s="71"/>
      <c r="H12" s="43"/>
      <c r="I12" s="43"/>
      <c r="J12" s="43"/>
    </row>
    <row r="13" spans="1:10" s="38" customFormat="1" ht="15" customHeight="1">
      <c r="A13" s="2"/>
      <c r="B13" s="12" t="s">
        <v>382</v>
      </c>
      <c r="C13" s="70"/>
      <c r="D13" s="70">
        <f>SUM(E13:G13)</f>
        <v>0</v>
      </c>
      <c r="E13" s="70"/>
      <c r="F13" s="70"/>
      <c r="G13" s="71"/>
      <c r="H13" s="43"/>
      <c r="I13" s="43"/>
      <c r="J13" s="43"/>
    </row>
    <row r="14" spans="1:10" s="17" customFormat="1" ht="61.5" customHeight="1">
      <c r="A14" s="1" t="s">
        <v>373</v>
      </c>
      <c r="B14" s="13" t="s">
        <v>371</v>
      </c>
      <c r="C14" s="69">
        <f>SUM(C15:C18)</f>
        <v>0</v>
      </c>
      <c r="D14" s="69">
        <f>SUM(D15:D18)</f>
        <v>0</v>
      </c>
      <c r="E14" s="69">
        <f>SUM(E15:E18)</f>
        <v>0</v>
      </c>
      <c r="F14" s="69">
        <f>SUM(F15:F18)</f>
        <v>0</v>
      </c>
      <c r="G14" s="69">
        <f>SUM(G15:G18)</f>
        <v>0</v>
      </c>
      <c r="H14" s="41"/>
      <c r="I14" s="41"/>
      <c r="J14" s="41"/>
    </row>
    <row r="15" spans="1:10" s="38" customFormat="1" ht="16.5" customHeight="1">
      <c r="A15" s="2"/>
      <c r="B15" s="12" t="s">
        <v>387</v>
      </c>
      <c r="C15" s="72"/>
      <c r="D15" s="70">
        <f aca="true" t="shared" si="0" ref="D15:D24">SUM(E15:G15)</f>
        <v>0</v>
      </c>
      <c r="E15" s="70"/>
      <c r="F15" s="70"/>
      <c r="G15" s="71"/>
      <c r="H15" s="43"/>
      <c r="I15" s="43"/>
      <c r="J15" s="43"/>
    </row>
    <row r="16" spans="1:10" s="38" customFormat="1" ht="15.75" customHeight="1">
      <c r="A16" s="2"/>
      <c r="B16" s="12" t="s">
        <v>388</v>
      </c>
      <c r="C16" s="72"/>
      <c r="D16" s="70">
        <f t="shared" si="0"/>
        <v>0</v>
      </c>
      <c r="E16" s="70"/>
      <c r="F16" s="70"/>
      <c r="G16" s="71"/>
      <c r="H16" s="43"/>
      <c r="I16" s="43"/>
      <c r="J16" s="43"/>
    </row>
    <row r="17" spans="1:10" s="38" customFormat="1" ht="15.75" customHeight="1">
      <c r="A17" s="2"/>
      <c r="B17" s="12" t="s">
        <v>389</v>
      </c>
      <c r="C17" s="75"/>
      <c r="D17" s="70">
        <f t="shared" si="0"/>
        <v>0</v>
      </c>
      <c r="E17" s="70"/>
      <c r="F17" s="70"/>
      <c r="G17" s="71"/>
      <c r="H17" s="43"/>
      <c r="I17" s="43"/>
      <c r="J17" s="43"/>
    </row>
    <row r="18" spans="1:10" s="38" customFormat="1" ht="15.75" customHeight="1">
      <c r="A18" s="2"/>
      <c r="B18" s="12" t="s">
        <v>390</v>
      </c>
      <c r="C18" s="72"/>
      <c r="D18" s="70">
        <f t="shared" si="0"/>
        <v>0</v>
      </c>
      <c r="E18" s="70"/>
      <c r="F18" s="70"/>
      <c r="G18" s="71"/>
      <c r="H18" s="43"/>
      <c r="I18" s="43"/>
      <c r="J18" s="43"/>
    </row>
    <row r="19" spans="1:10" s="17" customFormat="1" ht="47.25">
      <c r="A19" s="1" t="s">
        <v>374</v>
      </c>
      <c r="B19" s="13" t="s">
        <v>42</v>
      </c>
      <c r="C19" s="69">
        <f>SUM(C20:C22)</f>
        <v>0</v>
      </c>
      <c r="D19" s="69">
        <f>SUM(D20:D22)</f>
        <v>0</v>
      </c>
      <c r="E19" s="69">
        <f>SUM(E20:E22)</f>
        <v>0</v>
      </c>
      <c r="F19" s="69">
        <f>SUM(F20:F22)</f>
        <v>0</v>
      </c>
      <c r="G19" s="69">
        <f>SUM(G20:G22)</f>
        <v>0</v>
      </c>
      <c r="H19" s="41"/>
      <c r="I19" s="41"/>
      <c r="J19" s="41"/>
    </row>
    <row r="20" spans="1:10" s="38" customFormat="1" ht="15.75" customHeight="1">
      <c r="A20" s="2"/>
      <c r="B20" s="12" t="s">
        <v>384</v>
      </c>
      <c r="C20" s="72"/>
      <c r="D20" s="70">
        <f t="shared" si="0"/>
        <v>0</v>
      </c>
      <c r="E20" s="70"/>
      <c r="F20" s="70"/>
      <c r="G20" s="71"/>
      <c r="H20" s="43"/>
      <c r="I20" s="43"/>
      <c r="J20" s="43"/>
    </row>
    <row r="21" spans="1:10" s="38" customFormat="1" ht="15" customHeight="1">
      <c r="A21" s="2"/>
      <c r="B21" s="12" t="s">
        <v>383</v>
      </c>
      <c r="C21" s="72"/>
      <c r="D21" s="70">
        <f t="shared" si="0"/>
        <v>0</v>
      </c>
      <c r="E21" s="70"/>
      <c r="F21" s="70"/>
      <c r="G21" s="71"/>
      <c r="H21" s="43"/>
      <c r="I21" s="43"/>
      <c r="J21" s="43"/>
    </row>
    <row r="22" spans="1:10" s="38" customFormat="1" ht="15" customHeight="1">
      <c r="A22" s="2"/>
      <c r="B22" s="12" t="s">
        <v>379</v>
      </c>
      <c r="C22" s="72"/>
      <c r="D22" s="70">
        <f t="shared" si="0"/>
        <v>0</v>
      </c>
      <c r="E22" s="70"/>
      <c r="F22" s="70"/>
      <c r="G22" s="71"/>
      <c r="H22" s="43"/>
      <c r="I22" s="43"/>
      <c r="J22" s="43"/>
    </row>
    <row r="23" spans="1:10" s="17" customFormat="1" ht="31.5">
      <c r="A23" s="1" t="s">
        <v>375</v>
      </c>
      <c r="B23" s="13" t="s">
        <v>43</v>
      </c>
      <c r="C23" s="69">
        <f>SUM(C24:C25)</f>
        <v>0</v>
      </c>
      <c r="D23" s="69">
        <f>SUM(D24:D25)</f>
        <v>0</v>
      </c>
      <c r="E23" s="69">
        <f>SUM(E24:E25)</f>
        <v>0</v>
      </c>
      <c r="F23" s="69">
        <f>SUM(F24:F25)</f>
        <v>0</v>
      </c>
      <c r="G23" s="69">
        <f>SUM(G24:G25)</f>
        <v>0</v>
      </c>
      <c r="H23" s="41"/>
      <c r="I23" s="41"/>
      <c r="J23" s="41"/>
    </row>
    <row r="24" spans="1:10" s="38" customFormat="1" ht="17.25" customHeight="1">
      <c r="A24" s="2"/>
      <c r="B24" s="12" t="s">
        <v>391</v>
      </c>
      <c r="C24" s="72"/>
      <c r="D24" s="70">
        <f t="shared" si="0"/>
        <v>0</v>
      </c>
      <c r="E24" s="70"/>
      <c r="F24" s="70"/>
      <c r="G24" s="71"/>
      <c r="H24" s="43"/>
      <c r="I24" s="43"/>
      <c r="J24" s="43"/>
    </row>
    <row r="25" spans="1:10" s="38" customFormat="1" ht="15.75" customHeight="1">
      <c r="A25" s="2"/>
      <c r="B25" s="12" t="s">
        <v>392</v>
      </c>
      <c r="C25" s="72"/>
      <c r="D25" s="70">
        <f>SUM(E25:G25)</f>
        <v>0</v>
      </c>
      <c r="E25" s="70"/>
      <c r="F25" s="70"/>
      <c r="G25" s="71"/>
      <c r="H25" s="43"/>
      <c r="I25" s="43"/>
      <c r="J25" s="43"/>
    </row>
    <row r="26" spans="1:10" s="17" customFormat="1" ht="33" customHeight="1">
      <c r="A26" s="1" t="s">
        <v>45</v>
      </c>
      <c r="B26" s="13" t="s">
        <v>46</v>
      </c>
      <c r="C26" s="73"/>
      <c r="D26" s="69">
        <f>F26+G26</f>
        <v>0</v>
      </c>
      <c r="E26" s="69"/>
      <c r="F26" s="69"/>
      <c r="G26" s="74"/>
      <c r="H26" s="50"/>
      <c r="I26" s="50"/>
      <c r="J26" s="50"/>
    </row>
    <row r="27" spans="1:10" s="17" customFormat="1" ht="18" customHeight="1">
      <c r="A27" s="1" t="s">
        <v>443</v>
      </c>
      <c r="B27" s="13" t="s">
        <v>442</v>
      </c>
      <c r="C27" s="69">
        <f>SUM(C28:C31)</f>
        <v>401000</v>
      </c>
      <c r="D27" s="69">
        <f>SUM(D28:D31)</f>
        <v>153295.18</v>
      </c>
      <c r="E27" s="69">
        <f>SUM(E28:E31)</f>
        <v>0</v>
      </c>
      <c r="F27" s="69">
        <f>SUM(F28:F31)</f>
        <v>0</v>
      </c>
      <c r="G27" s="69">
        <f>SUM(G28:G31)</f>
        <v>153295.18</v>
      </c>
      <c r="H27" s="50"/>
      <c r="I27" s="50"/>
      <c r="J27" s="50"/>
    </row>
    <row r="28" spans="1:10" s="17" customFormat="1" ht="18" customHeight="1">
      <c r="A28" s="1"/>
      <c r="B28" s="12" t="s">
        <v>446</v>
      </c>
      <c r="C28" s="75">
        <v>146000</v>
      </c>
      <c r="D28" s="70">
        <f>SUM(E28:G28)</f>
        <v>53322.36</v>
      </c>
      <c r="E28" s="69"/>
      <c r="F28" s="69"/>
      <c r="G28" s="71">
        <v>53322.36</v>
      </c>
      <c r="H28" s="50"/>
      <c r="I28" s="50"/>
      <c r="J28" s="50"/>
    </row>
    <row r="29" spans="1:10" s="17" customFormat="1" ht="18" customHeight="1">
      <c r="A29" s="1"/>
      <c r="B29" s="12" t="s">
        <v>447</v>
      </c>
      <c r="C29" s="75">
        <v>5000</v>
      </c>
      <c r="D29" s="70">
        <f>SUM(E29:G29)</f>
        <v>931.48</v>
      </c>
      <c r="E29" s="69"/>
      <c r="F29" s="69"/>
      <c r="G29" s="71">
        <v>931.48</v>
      </c>
      <c r="H29" s="50"/>
      <c r="I29" s="50"/>
      <c r="J29" s="50"/>
    </row>
    <row r="30" spans="1:10" s="17" customFormat="1" ht="18" customHeight="1">
      <c r="A30" s="1"/>
      <c r="B30" s="12" t="s">
        <v>448</v>
      </c>
      <c r="C30" s="75">
        <v>250000</v>
      </c>
      <c r="D30" s="70">
        <f>SUM(E30:G30)</f>
        <v>108628.79</v>
      </c>
      <c r="E30" s="69"/>
      <c r="F30" s="69"/>
      <c r="G30" s="71">
        <v>108628.79</v>
      </c>
      <c r="H30" s="50"/>
      <c r="I30" s="50"/>
      <c r="J30" s="50"/>
    </row>
    <row r="31" spans="1:10" s="17" customFormat="1" ht="18" customHeight="1">
      <c r="A31" s="1"/>
      <c r="B31" s="12" t="s">
        <v>449</v>
      </c>
      <c r="C31" s="75">
        <v>0</v>
      </c>
      <c r="D31" s="70">
        <f>SUM(E31:G31)</f>
        <v>-9587.45</v>
      </c>
      <c r="E31" s="69"/>
      <c r="F31" s="69"/>
      <c r="G31" s="71">
        <v>-9587.45</v>
      </c>
      <c r="H31" s="50"/>
      <c r="I31" s="50"/>
      <c r="J31" s="50"/>
    </row>
    <row r="32" spans="1:10" ht="17.25" customHeight="1">
      <c r="A32" s="1" t="s">
        <v>47</v>
      </c>
      <c r="B32" s="13" t="s">
        <v>48</v>
      </c>
      <c r="C32" s="69">
        <f>SUM(C33,C37)</f>
        <v>30000</v>
      </c>
      <c r="D32" s="69">
        <f>SUM(D33,D37)</f>
        <v>0</v>
      </c>
      <c r="E32" s="69">
        <f>SUM(E33,E37)</f>
        <v>0</v>
      </c>
      <c r="F32" s="69">
        <f>SUM(F33,F37)</f>
        <v>0</v>
      </c>
      <c r="G32" s="69">
        <f>SUM(G33,G37)</f>
        <v>0</v>
      </c>
      <c r="H32" s="41"/>
      <c r="I32" s="41"/>
      <c r="J32" s="41"/>
    </row>
    <row r="33" spans="1:10" ht="18" customHeight="1">
      <c r="A33" s="1" t="s">
        <v>49</v>
      </c>
      <c r="B33" s="13" t="s">
        <v>315</v>
      </c>
      <c r="C33" s="69">
        <f>SUM(C34:C36)</f>
        <v>30000</v>
      </c>
      <c r="D33" s="69">
        <f>SUM(D34:D36)</f>
        <v>0</v>
      </c>
      <c r="E33" s="69">
        <f>SUM(E34:E36)</f>
        <v>0</v>
      </c>
      <c r="F33" s="69">
        <f>SUM(F34:F36)</f>
        <v>0</v>
      </c>
      <c r="G33" s="69">
        <f>SUM(G34:G36)</f>
        <v>0</v>
      </c>
      <c r="H33" s="41"/>
      <c r="I33" s="41"/>
      <c r="J33" s="41"/>
    </row>
    <row r="34" spans="1:10" s="38" customFormat="1" ht="15.75" customHeight="1">
      <c r="A34" s="2"/>
      <c r="B34" s="12" t="s">
        <v>393</v>
      </c>
      <c r="C34" s="75">
        <v>30000</v>
      </c>
      <c r="D34" s="70">
        <f aca="true" t="shared" si="1" ref="D34:D40">SUM(E34:G34)</f>
        <v>0</v>
      </c>
      <c r="E34" s="70"/>
      <c r="F34" s="70"/>
      <c r="G34" s="71"/>
      <c r="H34" s="43"/>
      <c r="I34" s="43"/>
      <c r="J34" s="43"/>
    </row>
    <row r="35" spans="1:10" s="38" customFormat="1" ht="15" customHeight="1">
      <c r="A35" s="2"/>
      <c r="B35" s="12" t="s">
        <v>394</v>
      </c>
      <c r="C35" s="75">
        <v>0</v>
      </c>
      <c r="D35" s="70">
        <f t="shared" si="1"/>
        <v>0</v>
      </c>
      <c r="E35" s="70"/>
      <c r="F35" s="70"/>
      <c r="G35" s="71"/>
      <c r="H35" s="43"/>
      <c r="I35" s="43"/>
      <c r="J35" s="43"/>
    </row>
    <row r="36" spans="1:10" s="38" customFormat="1" ht="16.5" customHeight="1">
      <c r="A36" s="2"/>
      <c r="B36" s="12" t="s">
        <v>395</v>
      </c>
      <c r="C36" s="75"/>
      <c r="D36" s="70">
        <f t="shared" si="1"/>
        <v>0</v>
      </c>
      <c r="E36" s="70"/>
      <c r="F36" s="70"/>
      <c r="G36" s="71"/>
      <c r="H36" s="43"/>
      <c r="I36" s="43"/>
      <c r="J36" s="43"/>
    </row>
    <row r="37" spans="1:10" ht="15.75" customHeight="1">
      <c r="A37" s="1" t="s">
        <v>49</v>
      </c>
      <c r="B37" s="13" t="s">
        <v>316</v>
      </c>
      <c r="C37" s="69">
        <f>SUM(C38:C40)</f>
        <v>0</v>
      </c>
      <c r="D37" s="69">
        <f>SUM(D38:D40)</f>
        <v>0</v>
      </c>
      <c r="E37" s="69">
        <f>SUM(E38:E40)</f>
        <v>0</v>
      </c>
      <c r="F37" s="69">
        <f>SUM(F38:F40)</f>
        <v>0</v>
      </c>
      <c r="G37" s="69">
        <f>SUM(G38:G40)</f>
        <v>0</v>
      </c>
      <c r="H37" s="41"/>
      <c r="I37" s="41"/>
      <c r="J37" s="41"/>
    </row>
    <row r="38" spans="1:10" s="38" customFormat="1" ht="15.75" customHeight="1">
      <c r="A38" s="2"/>
      <c r="B38" s="12" t="s">
        <v>396</v>
      </c>
      <c r="C38" s="72"/>
      <c r="D38" s="70">
        <f t="shared" si="1"/>
        <v>0</v>
      </c>
      <c r="E38" s="70"/>
      <c r="F38" s="70"/>
      <c r="G38" s="71"/>
      <c r="H38" s="43"/>
      <c r="I38" s="43"/>
      <c r="J38" s="43"/>
    </row>
    <row r="39" spans="1:10" s="38" customFormat="1" ht="15.75" customHeight="1">
      <c r="A39" s="2"/>
      <c r="B39" s="12" t="s">
        <v>397</v>
      </c>
      <c r="C39" s="72"/>
      <c r="D39" s="70">
        <f t="shared" si="1"/>
        <v>0</v>
      </c>
      <c r="E39" s="70"/>
      <c r="F39" s="70"/>
      <c r="G39" s="71"/>
      <c r="H39" s="43"/>
      <c r="I39" s="43"/>
      <c r="J39" s="43"/>
    </row>
    <row r="40" spans="1:10" s="38" customFormat="1" ht="15.75" customHeight="1">
      <c r="A40" s="2"/>
      <c r="B40" s="12" t="s">
        <v>398</v>
      </c>
      <c r="C40" s="72"/>
      <c r="D40" s="70">
        <f t="shared" si="1"/>
        <v>0</v>
      </c>
      <c r="E40" s="70"/>
      <c r="F40" s="70"/>
      <c r="G40" s="71"/>
      <c r="H40" s="43"/>
      <c r="I40" s="43"/>
      <c r="J40" s="43"/>
    </row>
    <row r="41" spans="1:10" ht="16.5" customHeight="1">
      <c r="A41" s="1" t="s">
        <v>50</v>
      </c>
      <c r="B41" s="13" t="s">
        <v>51</v>
      </c>
      <c r="C41" s="69">
        <f>SUM(C42,C46,C51)</f>
        <v>846000</v>
      </c>
      <c r="D41" s="69">
        <f>SUM(D42,D46,D51)</f>
        <v>11596.41</v>
      </c>
      <c r="E41" s="69">
        <f>SUM(E42,E46,E51)</f>
        <v>0</v>
      </c>
      <c r="F41" s="69">
        <f>SUM(F42,F46,F51)</f>
        <v>0</v>
      </c>
      <c r="G41" s="69">
        <f>SUM(G42,G46,G51)</f>
        <v>11596.41</v>
      </c>
      <c r="H41" s="41"/>
      <c r="I41" s="41"/>
      <c r="J41" s="41"/>
    </row>
    <row r="42" spans="1:10" s="17" customFormat="1" ht="31.5">
      <c r="A42" s="1" t="s">
        <v>52</v>
      </c>
      <c r="B42" s="13" t="s">
        <v>53</v>
      </c>
      <c r="C42" s="69">
        <f>SUM(C43:C45)</f>
        <v>88000</v>
      </c>
      <c r="D42" s="69">
        <f>SUM(D43:D45)</f>
        <v>620.23</v>
      </c>
      <c r="E42" s="69">
        <f>SUM(E43:E45)</f>
        <v>0</v>
      </c>
      <c r="F42" s="69">
        <f>SUM(F43:F45)</f>
        <v>0</v>
      </c>
      <c r="G42" s="69">
        <f>SUM(G43:G45)</f>
        <v>620.23</v>
      </c>
      <c r="H42" s="41"/>
      <c r="I42" s="41"/>
      <c r="J42" s="41"/>
    </row>
    <row r="43" spans="1:10" s="38" customFormat="1" ht="15.75" customHeight="1">
      <c r="A43" s="2"/>
      <c r="B43" s="12" t="s">
        <v>29</v>
      </c>
      <c r="C43" s="75">
        <v>87959</v>
      </c>
      <c r="D43" s="70">
        <f aca="true" t="shared" si="2" ref="D43:D78">SUM(E43:G43)</f>
        <v>594.06</v>
      </c>
      <c r="E43" s="70"/>
      <c r="F43" s="70"/>
      <c r="G43" s="71">
        <v>594.06</v>
      </c>
      <c r="H43" s="43"/>
      <c r="I43" s="43"/>
      <c r="J43" s="43"/>
    </row>
    <row r="44" spans="1:10" s="38" customFormat="1" ht="15.75" customHeight="1">
      <c r="A44" s="2"/>
      <c r="B44" s="12" t="s">
        <v>24</v>
      </c>
      <c r="C44" s="75">
        <v>41</v>
      </c>
      <c r="D44" s="70">
        <f t="shared" si="2"/>
        <v>40.72</v>
      </c>
      <c r="E44" s="70"/>
      <c r="F44" s="70"/>
      <c r="G44" s="71">
        <v>40.72</v>
      </c>
      <c r="H44" s="43"/>
      <c r="I44" s="43"/>
      <c r="J44" s="43"/>
    </row>
    <row r="45" spans="1:10" s="38" customFormat="1" ht="15.75" customHeight="1">
      <c r="A45" s="2"/>
      <c r="B45" s="12" t="s">
        <v>370</v>
      </c>
      <c r="C45" s="75">
        <v>0</v>
      </c>
      <c r="D45" s="70">
        <f t="shared" si="2"/>
        <v>-14.55</v>
      </c>
      <c r="E45" s="70"/>
      <c r="F45" s="70"/>
      <c r="G45" s="71">
        <v>-14.55</v>
      </c>
      <c r="H45" s="43"/>
      <c r="I45" s="43"/>
      <c r="J45" s="43"/>
    </row>
    <row r="46" spans="1:10" s="17" customFormat="1" ht="31.5">
      <c r="A46" s="1" t="s">
        <v>54</v>
      </c>
      <c r="B46" s="13" t="s">
        <v>464</v>
      </c>
      <c r="C46" s="76">
        <f>SUM(C47:C50)</f>
        <v>723000</v>
      </c>
      <c r="D46" s="76">
        <f>SUM(D47:D50)</f>
        <v>4585.18</v>
      </c>
      <c r="E46" s="76">
        <f>SUM(E47:E50)</f>
        <v>0</v>
      </c>
      <c r="F46" s="76">
        <f>SUM(F47:F50)</f>
        <v>0</v>
      </c>
      <c r="G46" s="76">
        <f>SUM(G47:G50)</f>
        <v>4585.18</v>
      </c>
      <c r="H46" s="51"/>
      <c r="I46" s="51"/>
      <c r="J46" s="51"/>
    </row>
    <row r="47" spans="1:10" s="38" customFormat="1" ht="15.75" customHeight="1">
      <c r="A47" s="2"/>
      <c r="B47" s="12" t="s">
        <v>460</v>
      </c>
      <c r="C47" s="75">
        <v>722312</v>
      </c>
      <c r="D47" s="70">
        <f>SUM(E47:G47)</f>
        <v>3897.53</v>
      </c>
      <c r="E47" s="70"/>
      <c r="F47" s="70"/>
      <c r="G47" s="71">
        <v>3897.53</v>
      </c>
      <c r="H47" s="43"/>
      <c r="I47" s="43"/>
      <c r="J47" s="43"/>
    </row>
    <row r="48" spans="1:10" s="38" customFormat="1" ht="16.5" customHeight="1">
      <c r="A48" s="2"/>
      <c r="B48" s="12" t="s">
        <v>468</v>
      </c>
      <c r="C48" s="75">
        <v>688</v>
      </c>
      <c r="D48" s="70">
        <f>SUM(E48:G48)</f>
        <v>687.65</v>
      </c>
      <c r="E48" s="70"/>
      <c r="F48" s="70"/>
      <c r="G48" s="71">
        <v>687.65</v>
      </c>
      <c r="H48" s="43"/>
      <c r="I48" s="43"/>
      <c r="J48" s="43"/>
    </row>
    <row r="49" spans="1:10" s="38" customFormat="1" ht="15.75" customHeight="1">
      <c r="A49" s="2"/>
      <c r="B49" s="12" t="s">
        <v>461</v>
      </c>
      <c r="C49" s="75"/>
      <c r="D49" s="70">
        <f t="shared" si="2"/>
        <v>0</v>
      </c>
      <c r="E49" s="70"/>
      <c r="F49" s="70"/>
      <c r="G49" s="71"/>
      <c r="H49" s="43"/>
      <c r="I49" s="43"/>
      <c r="J49" s="43"/>
    </row>
    <row r="50" spans="1:10" s="38" customFormat="1" ht="15.75" customHeight="1">
      <c r="A50" s="2"/>
      <c r="B50" s="12" t="s">
        <v>462</v>
      </c>
      <c r="C50" s="75"/>
      <c r="D50" s="70">
        <f t="shared" si="2"/>
        <v>0</v>
      </c>
      <c r="E50" s="70"/>
      <c r="F50" s="70"/>
      <c r="G50" s="71"/>
      <c r="H50" s="43"/>
      <c r="I50" s="43"/>
      <c r="J50" s="43"/>
    </row>
    <row r="51" spans="1:10" s="17" customFormat="1" ht="31.5">
      <c r="A51" s="1" t="s">
        <v>54</v>
      </c>
      <c r="B51" s="13" t="s">
        <v>463</v>
      </c>
      <c r="C51" s="69">
        <f>SUM(C52:C55)</f>
        <v>35000</v>
      </c>
      <c r="D51" s="69">
        <f>SUM(D52:D55)</f>
        <v>6391</v>
      </c>
      <c r="E51" s="69">
        <f>SUM(E52:E55)</f>
        <v>0</v>
      </c>
      <c r="F51" s="69">
        <f>SUM(F52:F55)</f>
        <v>0</v>
      </c>
      <c r="G51" s="69">
        <f>SUM(G52:G55)</f>
        <v>6391</v>
      </c>
      <c r="H51" s="41"/>
      <c r="I51" s="41"/>
      <c r="J51" s="41"/>
    </row>
    <row r="52" spans="1:10" s="38" customFormat="1" ht="16.5" customHeight="1">
      <c r="A52" s="12"/>
      <c r="B52" s="12" t="s">
        <v>457</v>
      </c>
      <c r="C52" s="75">
        <v>35000</v>
      </c>
      <c r="D52" s="70">
        <f t="shared" si="2"/>
        <v>6391</v>
      </c>
      <c r="E52" s="70"/>
      <c r="F52" s="70"/>
      <c r="G52" s="71">
        <v>6391</v>
      </c>
      <c r="H52" s="43"/>
      <c r="I52" s="43"/>
      <c r="J52" s="43"/>
    </row>
    <row r="53" spans="1:10" s="38" customFormat="1" ht="16.5" customHeight="1">
      <c r="A53" s="12"/>
      <c r="B53" s="12" t="s">
        <v>469</v>
      </c>
      <c r="C53" s="75"/>
      <c r="D53" s="70">
        <f t="shared" si="2"/>
        <v>0</v>
      </c>
      <c r="E53" s="70"/>
      <c r="F53" s="70"/>
      <c r="G53" s="71"/>
      <c r="H53" s="43"/>
      <c r="I53" s="43"/>
      <c r="J53" s="43"/>
    </row>
    <row r="54" spans="1:10" s="38" customFormat="1" ht="15.75" customHeight="1">
      <c r="A54" s="12"/>
      <c r="B54" s="12" t="s">
        <v>458</v>
      </c>
      <c r="C54" s="75"/>
      <c r="D54" s="70">
        <f t="shared" si="2"/>
        <v>0</v>
      </c>
      <c r="E54" s="70"/>
      <c r="F54" s="70"/>
      <c r="G54" s="71"/>
      <c r="H54" s="43"/>
      <c r="I54" s="43"/>
      <c r="J54" s="43"/>
    </row>
    <row r="55" spans="1:10" s="38" customFormat="1" ht="15.75" customHeight="1">
      <c r="A55" s="12"/>
      <c r="B55" s="12" t="s">
        <v>459</v>
      </c>
      <c r="C55" s="75"/>
      <c r="D55" s="70">
        <f t="shared" si="2"/>
        <v>0</v>
      </c>
      <c r="E55" s="70"/>
      <c r="F55" s="70"/>
      <c r="G55" s="71"/>
      <c r="H55" s="43"/>
      <c r="I55" s="43"/>
      <c r="J55" s="43"/>
    </row>
    <row r="56" spans="1:10" ht="16.5" customHeight="1">
      <c r="A56" s="1" t="s">
        <v>270</v>
      </c>
      <c r="B56" s="13" t="s">
        <v>220</v>
      </c>
      <c r="C56" s="69">
        <f>SUM(C57:C58)</f>
        <v>2000</v>
      </c>
      <c r="D56" s="69">
        <f>SUM(D57:D58)</f>
        <v>0</v>
      </c>
      <c r="E56" s="69">
        <f>SUM(E57:E58)</f>
        <v>0</v>
      </c>
      <c r="F56" s="69">
        <f>SUM(F57:F58)</f>
        <v>0</v>
      </c>
      <c r="G56" s="69">
        <f>SUM(G57:G58)</f>
        <v>0</v>
      </c>
      <c r="H56" s="41"/>
      <c r="I56" s="41"/>
      <c r="J56" s="41"/>
    </row>
    <row r="57" spans="1:10" s="38" customFormat="1" ht="15.75" customHeight="1">
      <c r="A57" s="2"/>
      <c r="B57" s="12" t="s">
        <v>26</v>
      </c>
      <c r="C57" s="75">
        <v>2000</v>
      </c>
      <c r="D57" s="70">
        <f t="shared" si="2"/>
        <v>0</v>
      </c>
      <c r="E57" s="70"/>
      <c r="F57" s="70"/>
      <c r="G57" s="71"/>
      <c r="H57" s="43"/>
      <c r="I57" s="43"/>
      <c r="J57" s="43"/>
    </row>
    <row r="58" spans="1:10" s="38" customFormat="1" ht="15.75" customHeight="1">
      <c r="A58" s="2"/>
      <c r="B58" s="12" t="s">
        <v>30</v>
      </c>
      <c r="C58" s="75"/>
      <c r="D58" s="70">
        <f t="shared" si="2"/>
        <v>0</v>
      </c>
      <c r="E58" s="70"/>
      <c r="F58" s="70"/>
      <c r="G58" s="71"/>
      <c r="H58" s="43"/>
      <c r="I58" s="43"/>
      <c r="J58" s="43"/>
    </row>
    <row r="59" spans="1:10" ht="16.5" customHeight="1">
      <c r="A59" s="1" t="s">
        <v>159</v>
      </c>
      <c r="B59" s="13" t="s">
        <v>55</v>
      </c>
      <c r="C59" s="69">
        <f>SUM(C60:C62)</f>
        <v>0</v>
      </c>
      <c r="D59" s="69">
        <f>SUM(D60:D62)</f>
        <v>0</v>
      </c>
      <c r="E59" s="69">
        <f>SUM(E60:E62)</f>
        <v>0</v>
      </c>
      <c r="F59" s="69">
        <f>SUM(F60:F62)</f>
        <v>0</v>
      </c>
      <c r="G59" s="69">
        <f>SUM(G60:G62)</f>
        <v>0</v>
      </c>
      <c r="H59" s="41"/>
      <c r="I59" s="41"/>
      <c r="J59" s="41"/>
    </row>
    <row r="60" spans="1:10" s="38" customFormat="1" ht="17.25" customHeight="1">
      <c r="A60" s="2"/>
      <c r="B60" s="12" t="s">
        <v>287</v>
      </c>
      <c r="C60" s="72"/>
      <c r="D60" s="70">
        <f t="shared" si="2"/>
        <v>0</v>
      </c>
      <c r="E60" s="70"/>
      <c r="F60" s="70"/>
      <c r="G60" s="71"/>
      <c r="H60" s="43"/>
      <c r="I60" s="43"/>
      <c r="J60" s="43"/>
    </row>
    <row r="61" spans="1:10" s="38" customFormat="1" ht="16.5" customHeight="1">
      <c r="A61" s="2"/>
      <c r="B61" s="12" t="s">
        <v>32</v>
      </c>
      <c r="C61" s="75"/>
      <c r="D61" s="70">
        <f t="shared" si="2"/>
        <v>0</v>
      </c>
      <c r="E61" s="70"/>
      <c r="F61" s="70"/>
      <c r="G61" s="71"/>
      <c r="H61" s="43"/>
      <c r="I61" s="43"/>
      <c r="J61" s="43"/>
    </row>
    <row r="62" spans="1:10" s="38" customFormat="1" ht="16.5" customHeight="1">
      <c r="A62" s="2"/>
      <c r="B62" s="12" t="s">
        <v>314</v>
      </c>
      <c r="C62" s="72"/>
      <c r="D62" s="70">
        <f t="shared" si="2"/>
        <v>0</v>
      </c>
      <c r="E62" s="70"/>
      <c r="F62" s="70"/>
      <c r="G62" s="71"/>
      <c r="H62" s="43"/>
      <c r="I62" s="43"/>
      <c r="J62" s="43"/>
    </row>
    <row r="63" spans="1:10" ht="16.5" customHeight="1">
      <c r="A63" s="1" t="s">
        <v>224</v>
      </c>
      <c r="B63" s="13" t="s">
        <v>56</v>
      </c>
      <c r="C63" s="69">
        <f>SUM(C64:C69)</f>
        <v>128000</v>
      </c>
      <c r="D63" s="69">
        <f>SUM(D64:D69)</f>
        <v>0</v>
      </c>
      <c r="E63" s="69">
        <f>SUM(E64:E69)</f>
        <v>0</v>
      </c>
      <c r="F63" s="69">
        <f>SUM(F64:F69)</f>
        <v>0</v>
      </c>
      <c r="G63" s="69">
        <f>SUM(G64:G69)</f>
        <v>0</v>
      </c>
      <c r="H63" s="41"/>
      <c r="I63" s="41"/>
      <c r="J63" s="41"/>
    </row>
    <row r="64" spans="1:10" s="38" customFormat="1" ht="32.25" customHeight="1">
      <c r="A64" s="2" t="s">
        <v>206</v>
      </c>
      <c r="B64" s="12" t="s">
        <v>185</v>
      </c>
      <c r="C64" s="75"/>
      <c r="D64" s="70">
        <f t="shared" si="2"/>
        <v>0</v>
      </c>
      <c r="E64" s="70"/>
      <c r="F64" s="70"/>
      <c r="G64" s="71"/>
      <c r="H64" s="43"/>
      <c r="I64" s="43"/>
      <c r="J64" s="43"/>
    </row>
    <row r="65" spans="1:10" s="38" customFormat="1" ht="47.25">
      <c r="A65" s="2" t="s">
        <v>206</v>
      </c>
      <c r="B65" s="12" t="s">
        <v>404</v>
      </c>
      <c r="C65" s="75"/>
      <c r="D65" s="70">
        <f t="shared" si="2"/>
        <v>0</v>
      </c>
      <c r="E65" s="70"/>
      <c r="F65" s="70"/>
      <c r="G65" s="71"/>
      <c r="H65" s="43"/>
      <c r="I65" s="43"/>
      <c r="J65" s="43"/>
    </row>
    <row r="66" spans="1:10" s="38" customFormat="1" ht="47.25">
      <c r="A66" s="2" t="s">
        <v>206</v>
      </c>
      <c r="B66" s="12" t="s">
        <v>134</v>
      </c>
      <c r="C66" s="75">
        <v>28000</v>
      </c>
      <c r="D66" s="70">
        <f t="shared" si="2"/>
        <v>0</v>
      </c>
      <c r="E66" s="70"/>
      <c r="F66" s="70"/>
      <c r="G66" s="71"/>
      <c r="H66" s="43"/>
      <c r="I66" s="43"/>
      <c r="J66" s="43"/>
    </row>
    <row r="67" spans="1:10" s="38" customFormat="1" ht="31.5">
      <c r="A67" s="2" t="s">
        <v>128</v>
      </c>
      <c r="B67" s="12" t="s">
        <v>129</v>
      </c>
      <c r="C67" s="75">
        <v>100000</v>
      </c>
      <c r="D67" s="70">
        <f t="shared" si="2"/>
        <v>0</v>
      </c>
      <c r="E67" s="70"/>
      <c r="F67" s="70"/>
      <c r="G67" s="71"/>
      <c r="H67" s="43"/>
      <c r="I67" s="43"/>
      <c r="J67" s="43"/>
    </row>
    <row r="68" spans="1:10" s="38" customFormat="1" ht="31.5">
      <c r="A68" s="2" t="s">
        <v>135</v>
      </c>
      <c r="B68" s="12" t="s">
        <v>136</v>
      </c>
      <c r="C68" s="75"/>
      <c r="D68" s="70">
        <f t="shared" si="2"/>
        <v>0</v>
      </c>
      <c r="E68" s="70"/>
      <c r="F68" s="70"/>
      <c r="G68" s="71"/>
      <c r="H68" s="43"/>
      <c r="I68" s="43"/>
      <c r="J68" s="43"/>
    </row>
    <row r="69" spans="1:10" s="38" customFormat="1" ht="31.5">
      <c r="A69" s="2" t="s">
        <v>283</v>
      </c>
      <c r="B69" s="12" t="s">
        <v>284</v>
      </c>
      <c r="C69" s="75"/>
      <c r="D69" s="70">
        <f t="shared" si="2"/>
        <v>0</v>
      </c>
      <c r="E69" s="70"/>
      <c r="F69" s="70"/>
      <c r="G69" s="71"/>
      <c r="H69" s="43"/>
      <c r="I69" s="43"/>
      <c r="J69" s="43"/>
    </row>
    <row r="70" spans="1:10" ht="16.5" customHeight="1">
      <c r="A70" s="1" t="s">
        <v>269</v>
      </c>
      <c r="B70" s="13" t="s">
        <v>376</v>
      </c>
      <c r="C70" s="77">
        <v>5000</v>
      </c>
      <c r="D70" s="70">
        <f t="shared" si="2"/>
        <v>0</v>
      </c>
      <c r="E70" s="69"/>
      <c r="F70" s="69"/>
      <c r="G70" s="68"/>
      <c r="H70" s="41"/>
      <c r="I70" s="41"/>
      <c r="J70" s="41"/>
    </row>
    <row r="71" spans="1:10" ht="16.5" customHeight="1">
      <c r="A71" s="1" t="s">
        <v>268</v>
      </c>
      <c r="B71" s="13" t="s">
        <v>41</v>
      </c>
      <c r="C71" s="77"/>
      <c r="D71" s="70">
        <f t="shared" si="2"/>
        <v>0</v>
      </c>
      <c r="E71" s="69"/>
      <c r="F71" s="69"/>
      <c r="G71" s="68"/>
      <c r="H71" s="41"/>
      <c r="I71" s="41"/>
      <c r="J71" s="41"/>
    </row>
    <row r="72" spans="1:10" ht="15.75" customHeight="1">
      <c r="A72" s="1" t="s">
        <v>268</v>
      </c>
      <c r="B72" s="13" t="s">
        <v>323</v>
      </c>
      <c r="C72" s="77"/>
      <c r="D72" s="70">
        <f t="shared" si="2"/>
        <v>0</v>
      </c>
      <c r="E72" s="69"/>
      <c r="F72" s="69"/>
      <c r="G72" s="68"/>
      <c r="H72" s="41"/>
      <c r="I72" s="41"/>
      <c r="J72" s="41"/>
    </row>
    <row r="73" spans="1:10" ht="16.5" customHeight="1">
      <c r="A73" s="1" t="s">
        <v>222</v>
      </c>
      <c r="B73" s="13" t="s">
        <v>377</v>
      </c>
      <c r="C73" s="77">
        <v>27000</v>
      </c>
      <c r="D73" s="70">
        <f t="shared" si="2"/>
        <v>0</v>
      </c>
      <c r="E73" s="69"/>
      <c r="F73" s="69"/>
      <c r="G73" s="68"/>
      <c r="H73" s="41"/>
      <c r="I73" s="41"/>
      <c r="J73" s="41"/>
    </row>
    <row r="74" spans="1:10" ht="16.5" customHeight="1">
      <c r="A74" s="1" t="s">
        <v>137</v>
      </c>
      <c r="B74" s="13" t="s">
        <v>44</v>
      </c>
      <c r="C74" s="77">
        <v>1000</v>
      </c>
      <c r="D74" s="70">
        <f t="shared" si="2"/>
        <v>1000</v>
      </c>
      <c r="E74" s="69"/>
      <c r="F74" s="69"/>
      <c r="G74" s="68">
        <v>1000</v>
      </c>
      <c r="H74" s="41"/>
      <c r="I74" s="41"/>
      <c r="J74" s="41"/>
    </row>
    <row r="75" spans="1:10" ht="16.5" customHeight="1">
      <c r="A75" s="1" t="s">
        <v>137</v>
      </c>
      <c r="B75" s="13" t="s">
        <v>357</v>
      </c>
      <c r="C75" s="77"/>
      <c r="D75" s="70">
        <f t="shared" si="2"/>
        <v>0</v>
      </c>
      <c r="E75" s="69"/>
      <c r="F75" s="69"/>
      <c r="G75" s="68"/>
      <c r="H75" s="41"/>
      <c r="I75" s="41"/>
      <c r="J75" s="41"/>
    </row>
    <row r="76" spans="1:10" ht="18" customHeight="1">
      <c r="A76" s="1" t="s">
        <v>138</v>
      </c>
      <c r="B76" s="13" t="s">
        <v>139</v>
      </c>
      <c r="C76" s="77">
        <f>SUM(C77:C78)</f>
        <v>0</v>
      </c>
      <c r="D76" s="69">
        <f>SUM(D77:D78)</f>
        <v>0</v>
      </c>
      <c r="E76" s="69">
        <f>SUM(E77:E78)</f>
        <v>0</v>
      </c>
      <c r="F76" s="69">
        <f>SUM(F77:F78)</f>
        <v>0</v>
      </c>
      <c r="G76" s="69">
        <f>SUM(G77:G78)</f>
        <v>0</v>
      </c>
      <c r="H76" s="41"/>
      <c r="I76" s="41"/>
      <c r="J76" s="41"/>
    </row>
    <row r="77" spans="1:10" s="38" customFormat="1" ht="15" customHeight="1">
      <c r="A77" s="2" t="s">
        <v>140</v>
      </c>
      <c r="B77" s="12" t="s">
        <v>141</v>
      </c>
      <c r="C77" s="75"/>
      <c r="D77" s="70">
        <f t="shared" si="2"/>
        <v>0</v>
      </c>
      <c r="E77" s="70"/>
      <c r="F77" s="70"/>
      <c r="G77" s="71"/>
      <c r="H77" s="43"/>
      <c r="I77" s="43"/>
      <c r="J77" s="43"/>
    </row>
    <row r="78" spans="1:10" s="38" customFormat="1" ht="14.25" customHeight="1">
      <c r="A78" s="2" t="s">
        <v>138</v>
      </c>
      <c r="B78" s="12" t="s">
        <v>142</v>
      </c>
      <c r="C78" s="75"/>
      <c r="D78" s="70">
        <f t="shared" si="2"/>
        <v>0</v>
      </c>
      <c r="E78" s="70"/>
      <c r="F78" s="70"/>
      <c r="G78" s="71"/>
      <c r="H78" s="43"/>
      <c r="I78" s="43"/>
      <c r="J78" s="43"/>
    </row>
    <row r="79" spans="1:10" ht="15.75" customHeight="1">
      <c r="A79" s="1" t="s">
        <v>143</v>
      </c>
      <c r="B79" s="13" t="s">
        <v>144</v>
      </c>
      <c r="C79" s="69">
        <f>SUM(C80,C108:C109)</f>
        <v>2273965</v>
      </c>
      <c r="D79" s="69">
        <f>SUM(D80,D108:D109)</f>
        <v>672300</v>
      </c>
      <c r="E79" s="69">
        <f>SUM(E80,E108:E109)</f>
        <v>58600</v>
      </c>
      <c r="F79" s="69">
        <f>SUM(F80,F108:F109)</f>
        <v>0</v>
      </c>
      <c r="G79" s="69">
        <f>SUM(G80,G108:G109)</f>
        <v>613700</v>
      </c>
      <c r="H79" s="52"/>
      <c r="I79" s="52"/>
      <c r="J79" s="52"/>
    </row>
    <row r="80" spans="1:10" ht="16.5" customHeight="1">
      <c r="A80" s="1" t="s">
        <v>143</v>
      </c>
      <c r="B80" s="13" t="s">
        <v>25</v>
      </c>
      <c r="C80" s="69">
        <f>SUM(C81,C85,C99:C100)</f>
        <v>2273965</v>
      </c>
      <c r="D80" s="69">
        <f>SUM(D81,D85,D99:D100)</f>
        <v>672300</v>
      </c>
      <c r="E80" s="69">
        <f>SUM(E81,E85,E99:E100)</f>
        <v>58600</v>
      </c>
      <c r="F80" s="69">
        <f>SUM(F81,F85,F99:F100)</f>
        <v>0</v>
      </c>
      <c r="G80" s="69">
        <f>SUM(G81,G85,G99:G100)</f>
        <v>613700</v>
      </c>
      <c r="H80" s="52"/>
      <c r="I80" s="52"/>
      <c r="J80" s="52"/>
    </row>
    <row r="81" spans="1:10" s="17" customFormat="1" ht="15.75">
      <c r="A81" s="1" t="s">
        <v>273</v>
      </c>
      <c r="B81" s="13" t="s">
        <v>277</v>
      </c>
      <c r="C81" s="69">
        <f>SUM(C82:C84)</f>
        <v>921000</v>
      </c>
      <c r="D81" s="69">
        <f>SUM(D82:D84)</f>
        <v>230100</v>
      </c>
      <c r="E81" s="69">
        <f>SUM(E82:E84)</f>
        <v>0</v>
      </c>
      <c r="F81" s="69">
        <f>SUM(F82:F84)</f>
        <v>0</v>
      </c>
      <c r="G81" s="69">
        <f>SUM(G82:G84)</f>
        <v>230100</v>
      </c>
      <c r="H81" s="41"/>
      <c r="I81" s="41"/>
      <c r="J81" s="41"/>
    </row>
    <row r="82" spans="1:10" s="38" customFormat="1" ht="15" customHeight="1">
      <c r="A82" s="2" t="s">
        <v>274</v>
      </c>
      <c r="B82" s="12" t="s">
        <v>321</v>
      </c>
      <c r="C82" s="75">
        <v>921000</v>
      </c>
      <c r="D82" s="70">
        <f>SUM(E82:G82)</f>
        <v>230100</v>
      </c>
      <c r="E82" s="70"/>
      <c r="F82" s="70"/>
      <c r="G82" s="71">
        <v>230100</v>
      </c>
      <c r="H82" s="43"/>
      <c r="I82" s="43"/>
      <c r="J82" s="43"/>
    </row>
    <row r="83" spans="1:10" s="38" customFormat="1" ht="15" customHeight="1">
      <c r="A83" s="2" t="s">
        <v>271</v>
      </c>
      <c r="B83" s="12" t="s">
        <v>145</v>
      </c>
      <c r="C83" s="75"/>
      <c r="D83" s="70">
        <f>SUM(E83:G83)</f>
        <v>0</v>
      </c>
      <c r="E83" s="70"/>
      <c r="F83" s="70"/>
      <c r="G83" s="71"/>
      <c r="H83" s="43"/>
      <c r="I83" s="43"/>
      <c r="J83" s="43"/>
    </row>
    <row r="84" spans="1:10" s="38" customFormat="1" ht="15" customHeight="1">
      <c r="A84" s="2" t="s">
        <v>271</v>
      </c>
      <c r="B84" s="12" t="s">
        <v>322</v>
      </c>
      <c r="C84" s="75"/>
      <c r="D84" s="70">
        <f>SUM(E84:G84)</f>
        <v>0</v>
      </c>
      <c r="E84" s="70"/>
      <c r="F84" s="70"/>
      <c r="G84" s="71"/>
      <c r="H84" s="43"/>
      <c r="I84" s="43"/>
      <c r="J84" s="43"/>
    </row>
    <row r="85" spans="1:10" s="17" customFormat="1" ht="15.75">
      <c r="A85" s="1" t="s">
        <v>272</v>
      </c>
      <c r="B85" s="13" t="s">
        <v>276</v>
      </c>
      <c r="C85" s="69">
        <f>SUM(C86:C98)</f>
        <v>1278100</v>
      </c>
      <c r="D85" s="69">
        <f>SUM(D86:D98)</f>
        <v>383600</v>
      </c>
      <c r="E85" s="69">
        <f>SUM(E86:E98)</f>
        <v>0</v>
      </c>
      <c r="F85" s="69">
        <f>SUM(F86:F98)</f>
        <v>0</v>
      </c>
      <c r="G85" s="69">
        <f>SUM(G86:G98)</f>
        <v>383600</v>
      </c>
      <c r="H85" s="41"/>
      <c r="I85" s="41"/>
      <c r="J85" s="41"/>
    </row>
    <row r="86" spans="1:10" s="38" customFormat="1" ht="15.75" customHeight="1">
      <c r="A86" s="2" t="s">
        <v>225</v>
      </c>
      <c r="B86" s="12" t="s">
        <v>351</v>
      </c>
      <c r="C86" s="72"/>
      <c r="D86" s="70">
        <f aca="true" t="shared" si="3" ref="D86:D99">SUM(E86:G86)</f>
        <v>0</v>
      </c>
      <c r="E86" s="70"/>
      <c r="F86" s="70"/>
      <c r="G86" s="71"/>
      <c r="H86" s="43"/>
      <c r="I86" s="43"/>
      <c r="J86" s="43"/>
    </row>
    <row r="87" spans="1:10" s="38" customFormat="1" ht="15.75" customHeight="1">
      <c r="A87" s="2" t="s">
        <v>226</v>
      </c>
      <c r="B87" s="12" t="s">
        <v>130</v>
      </c>
      <c r="C87" s="72"/>
      <c r="D87" s="70">
        <f t="shared" si="3"/>
        <v>0</v>
      </c>
      <c r="E87" s="70"/>
      <c r="F87" s="70"/>
      <c r="G87" s="71"/>
      <c r="H87" s="43"/>
      <c r="I87" s="43"/>
      <c r="J87" s="43"/>
    </row>
    <row r="88" spans="1:10" s="38" customFormat="1" ht="15" customHeight="1">
      <c r="A88" s="2" t="s">
        <v>227</v>
      </c>
      <c r="B88" s="12" t="s">
        <v>350</v>
      </c>
      <c r="C88" s="72"/>
      <c r="D88" s="70">
        <f t="shared" si="3"/>
        <v>0</v>
      </c>
      <c r="E88" s="70"/>
      <c r="F88" s="70"/>
      <c r="G88" s="71"/>
      <c r="H88" s="43"/>
      <c r="I88" s="43"/>
      <c r="J88" s="43"/>
    </row>
    <row r="89" spans="1:10" s="38" customFormat="1" ht="15" customHeight="1">
      <c r="A89" s="2" t="s">
        <v>226</v>
      </c>
      <c r="B89" s="12" t="s">
        <v>131</v>
      </c>
      <c r="C89" s="72"/>
      <c r="D89" s="70">
        <f t="shared" si="3"/>
        <v>0</v>
      </c>
      <c r="E89" s="70"/>
      <c r="F89" s="70"/>
      <c r="G89" s="71"/>
      <c r="H89" s="43"/>
      <c r="I89" s="43"/>
      <c r="J89" s="43"/>
    </row>
    <row r="90" spans="1:10" s="38" customFormat="1" ht="15" customHeight="1">
      <c r="A90" s="2" t="s">
        <v>226</v>
      </c>
      <c r="B90" s="12" t="s">
        <v>402</v>
      </c>
      <c r="C90" s="72"/>
      <c r="D90" s="70">
        <f t="shared" si="3"/>
        <v>0</v>
      </c>
      <c r="E90" s="70"/>
      <c r="F90" s="70"/>
      <c r="G90" s="71"/>
      <c r="H90" s="43"/>
      <c r="I90" s="43"/>
      <c r="J90" s="43"/>
    </row>
    <row r="91" spans="1:10" s="38" customFormat="1" ht="15" customHeight="1">
      <c r="A91" s="2" t="s">
        <v>228</v>
      </c>
      <c r="B91" s="12" t="s">
        <v>403</v>
      </c>
      <c r="C91" s="72"/>
      <c r="D91" s="70">
        <f t="shared" si="3"/>
        <v>0</v>
      </c>
      <c r="E91" s="70"/>
      <c r="F91" s="70"/>
      <c r="G91" s="71"/>
      <c r="H91" s="43"/>
      <c r="I91" s="43"/>
      <c r="J91" s="43"/>
    </row>
    <row r="92" spans="1:10" s="38" customFormat="1" ht="15" customHeight="1">
      <c r="A92" s="2" t="s">
        <v>480</v>
      </c>
      <c r="B92" s="12" t="s">
        <v>403</v>
      </c>
      <c r="C92" s="78"/>
      <c r="D92" s="70">
        <f t="shared" si="3"/>
        <v>0</v>
      </c>
      <c r="E92" s="70"/>
      <c r="F92" s="70"/>
      <c r="G92" s="71"/>
      <c r="H92" s="43"/>
      <c r="I92" s="43"/>
      <c r="J92" s="43"/>
    </row>
    <row r="93" spans="1:10" s="38" customFormat="1" ht="15" customHeight="1">
      <c r="A93" s="2" t="s">
        <v>229</v>
      </c>
      <c r="B93" s="12" t="s">
        <v>403</v>
      </c>
      <c r="C93" s="72"/>
      <c r="D93" s="70">
        <f t="shared" si="3"/>
        <v>0</v>
      </c>
      <c r="E93" s="70"/>
      <c r="F93" s="70"/>
      <c r="G93" s="71"/>
      <c r="H93" s="43"/>
      <c r="I93" s="43"/>
      <c r="J93" s="43"/>
    </row>
    <row r="94" spans="1:10" s="38" customFormat="1" ht="15.75" customHeight="1">
      <c r="A94" s="2" t="s">
        <v>230</v>
      </c>
      <c r="B94" s="12" t="s">
        <v>354</v>
      </c>
      <c r="C94" s="72"/>
      <c r="D94" s="70">
        <f t="shared" si="3"/>
        <v>0</v>
      </c>
      <c r="E94" s="70"/>
      <c r="F94" s="70"/>
      <c r="G94" s="71"/>
      <c r="H94" s="43"/>
      <c r="I94" s="43"/>
      <c r="J94" s="43"/>
    </row>
    <row r="95" spans="1:10" s="38" customFormat="1" ht="17.25" customHeight="1">
      <c r="A95" s="2" t="s">
        <v>231</v>
      </c>
      <c r="B95" s="12" t="s">
        <v>354</v>
      </c>
      <c r="C95" s="72"/>
      <c r="D95" s="70">
        <f t="shared" si="3"/>
        <v>0</v>
      </c>
      <c r="E95" s="70"/>
      <c r="F95" s="70"/>
      <c r="G95" s="71"/>
      <c r="H95" s="43"/>
      <c r="I95" s="43"/>
      <c r="J95" s="43"/>
    </row>
    <row r="96" spans="1:10" s="38" customFormat="1" ht="15.75" customHeight="1">
      <c r="A96" s="2" t="s">
        <v>456</v>
      </c>
      <c r="B96" s="12" t="s">
        <v>354</v>
      </c>
      <c r="C96" s="78">
        <v>1278100</v>
      </c>
      <c r="D96" s="70">
        <f t="shared" si="3"/>
        <v>383600</v>
      </c>
      <c r="E96" s="70"/>
      <c r="F96" s="70"/>
      <c r="G96" s="71">
        <v>383600</v>
      </c>
      <c r="I96" s="43"/>
      <c r="J96" s="43"/>
    </row>
    <row r="97" spans="1:10" s="38" customFormat="1" ht="15.75" customHeight="1">
      <c r="A97" s="2" t="s">
        <v>474</v>
      </c>
      <c r="B97" s="12" t="s">
        <v>354</v>
      </c>
      <c r="C97" s="78"/>
      <c r="D97" s="70">
        <f t="shared" si="3"/>
        <v>0</v>
      </c>
      <c r="E97" s="70"/>
      <c r="F97" s="70"/>
      <c r="G97" s="71"/>
      <c r="H97" s="43"/>
      <c r="I97" s="43"/>
      <c r="J97" s="43"/>
    </row>
    <row r="98" spans="1:10" s="38" customFormat="1" ht="16.5" customHeight="1">
      <c r="A98" s="2" t="s">
        <v>232</v>
      </c>
      <c r="B98" s="12" t="s">
        <v>354</v>
      </c>
      <c r="C98" s="78"/>
      <c r="D98" s="70">
        <f t="shared" si="3"/>
        <v>0</v>
      </c>
      <c r="E98" s="70"/>
      <c r="F98" s="70"/>
      <c r="G98" s="71"/>
      <c r="H98" s="43"/>
      <c r="I98" s="43"/>
      <c r="J98" s="43"/>
    </row>
    <row r="99" spans="1:10" s="17" customFormat="1" ht="15.75" customHeight="1">
      <c r="A99" s="1" t="s">
        <v>233</v>
      </c>
      <c r="B99" s="13" t="s">
        <v>221</v>
      </c>
      <c r="C99" s="69">
        <v>68900</v>
      </c>
      <c r="D99" s="69">
        <f t="shared" si="3"/>
        <v>58600</v>
      </c>
      <c r="E99" s="69">
        <v>58600</v>
      </c>
      <c r="F99" s="69"/>
      <c r="G99" s="68"/>
      <c r="H99" s="41"/>
      <c r="I99" s="41"/>
      <c r="J99" s="41"/>
    </row>
    <row r="100" spans="1:10" s="17" customFormat="1" ht="16.5" customHeight="1">
      <c r="A100" s="1" t="s">
        <v>275</v>
      </c>
      <c r="B100" s="13" t="s">
        <v>278</v>
      </c>
      <c r="C100" s="69">
        <f>SUM(C101:C107)</f>
        <v>5965</v>
      </c>
      <c r="D100" s="69">
        <f>SUM(D101:D107)</f>
        <v>0</v>
      </c>
      <c r="E100" s="69">
        <f>SUM(E101:E107)</f>
        <v>0</v>
      </c>
      <c r="F100" s="69">
        <f>SUM(F101:F107)</f>
        <v>0</v>
      </c>
      <c r="G100" s="69">
        <f>SUM(G101:G107)</f>
        <v>0</v>
      </c>
      <c r="H100" s="41"/>
      <c r="I100" s="41"/>
      <c r="J100" s="41"/>
    </row>
    <row r="101" spans="1:10" s="38" customFormat="1" ht="16.5" customHeight="1">
      <c r="A101" s="2" t="s">
        <v>378</v>
      </c>
      <c r="B101" s="12" t="s">
        <v>352</v>
      </c>
      <c r="C101" s="78">
        <v>5965</v>
      </c>
      <c r="D101" s="70">
        <f>SUM(E101:G101)</f>
        <v>0</v>
      </c>
      <c r="E101" s="70"/>
      <c r="F101" s="70"/>
      <c r="G101" s="71"/>
      <c r="H101" s="43"/>
      <c r="I101" s="43"/>
      <c r="J101" s="43"/>
    </row>
    <row r="102" spans="1:10" s="38" customFormat="1" ht="15.75" customHeight="1">
      <c r="A102" s="2" t="s">
        <v>481</v>
      </c>
      <c r="B102" s="12" t="s">
        <v>348</v>
      </c>
      <c r="C102" s="78"/>
      <c r="D102" s="70">
        <f>SUM(E102:G102)</f>
        <v>0</v>
      </c>
      <c r="E102" s="70"/>
      <c r="F102" s="70"/>
      <c r="G102" s="71"/>
      <c r="H102" s="43"/>
      <c r="I102" s="43"/>
      <c r="J102" s="43"/>
    </row>
    <row r="103" spans="1:10" s="38" customFormat="1" ht="15.75" customHeight="1">
      <c r="A103" s="2" t="s">
        <v>451</v>
      </c>
      <c r="B103" s="12" t="s">
        <v>348</v>
      </c>
      <c r="C103" s="78"/>
      <c r="D103" s="70">
        <f>SUM(E103:G103)</f>
        <v>0</v>
      </c>
      <c r="E103" s="70"/>
      <c r="F103" s="70"/>
      <c r="G103" s="71"/>
      <c r="H103" s="43"/>
      <c r="I103" s="43"/>
      <c r="J103" s="43"/>
    </row>
    <row r="104" spans="1:10" s="38" customFormat="1" ht="15.75" customHeight="1">
      <c r="A104" s="2" t="s">
        <v>472</v>
      </c>
      <c r="B104" s="12" t="s">
        <v>348</v>
      </c>
      <c r="C104" s="78"/>
      <c r="D104" s="70">
        <f aca="true" t="shared" si="4" ref="D104:D109">SUM(E104:G104)</f>
        <v>0</v>
      </c>
      <c r="E104" s="70"/>
      <c r="F104" s="70"/>
      <c r="G104" s="71"/>
      <c r="H104" s="43"/>
      <c r="I104" s="43"/>
      <c r="J104" s="43"/>
    </row>
    <row r="105" spans="1:10" s="38" customFormat="1" ht="15.75" customHeight="1">
      <c r="A105" s="2" t="s">
        <v>279</v>
      </c>
      <c r="B105" s="12" t="s">
        <v>212</v>
      </c>
      <c r="C105" s="72"/>
      <c r="D105" s="70">
        <f t="shared" si="4"/>
        <v>0</v>
      </c>
      <c r="E105" s="70"/>
      <c r="F105" s="70"/>
      <c r="G105" s="71"/>
      <c r="H105" s="43"/>
      <c r="I105" s="43"/>
      <c r="J105" s="43"/>
    </row>
    <row r="106" spans="1:10" s="38" customFormat="1" ht="15.75" customHeight="1">
      <c r="A106" s="2" t="s">
        <v>279</v>
      </c>
      <c r="B106" s="12" t="s">
        <v>348</v>
      </c>
      <c r="C106" s="72"/>
      <c r="D106" s="70">
        <f t="shared" si="4"/>
        <v>0</v>
      </c>
      <c r="E106" s="70"/>
      <c r="F106" s="70"/>
      <c r="G106" s="71"/>
      <c r="H106" s="43"/>
      <c r="I106" s="43"/>
      <c r="J106" s="43"/>
    </row>
    <row r="107" spans="1:10" s="38" customFormat="1" ht="18" customHeight="1">
      <c r="A107" s="2" t="s">
        <v>279</v>
      </c>
      <c r="B107" s="12" t="s">
        <v>348</v>
      </c>
      <c r="C107" s="78"/>
      <c r="D107" s="70">
        <f t="shared" si="4"/>
        <v>0</v>
      </c>
      <c r="E107" s="70"/>
      <c r="F107" s="70"/>
      <c r="G107" s="71"/>
      <c r="H107" s="43"/>
      <c r="I107" s="43"/>
      <c r="J107" s="43"/>
    </row>
    <row r="108" spans="1:10" s="40" customFormat="1" ht="18" customHeight="1">
      <c r="A108" s="1" t="s">
        <v>223</v>
      </c>
      <c r="B108" s="13" t="s">
        <v>342</v>
      </c>
      <c r="C108" s="69"/>
      <c r="D108" s="69">
        <f>SUM(E108:G108)</f>
        <v>0</v>
      </c>
      <c r="E108" s="69"/>
      <c r="F108" s="69"/>
      <c r="G108" s="68"/>
      <c r="H108" s="41"/>
      <c r="I108" s="41"/>
      <c r="J108" s="41"/>
    </row>
    <row r="109" spans="1:10" s="17" customFormat="1" ht="15" customHeight="1">
      <c r="A109" s="1" t="s">
        <v>223</v>
      </c>
      <c r="B109" s="13" t="s">
        <v>341</v>
      </c>
      <c r="C109" s="69"/>
      <c r="D109" s="69">
        <f t="shared" si="4"/>
        <v>0</v>
      </c>
      <c r="E109" s="69"/>
      <c r="F109" s="69"/>
      <c r="G109" s="68"/>
      <c r="H109" s="41"/>
      <c r="I109" s="41"/>
      <c r="J109" s="41"/>
    </row>
    <row r="110" spans="1:10" ht="22.5" customHeight="1">
      <c r="A110" s="1" t="s">
        <v>146</v>
      </c>
      <c r="B110" s="13" t="s">
        <v>147</v>
      </c>
      <c r="C110" s="69">
        <f>SUM(C7,C79)</f>
        <v>3755965</v>
      </c>
      <c r="D110" s="69">
        <f>SUM(D7,D79)</f>
        <v>845838.95</v>
      </c>
      <c r="E110" s="69">
        <f>SUM(E7,E79)</f>
        <v>58600</v>
      </c>
      <c r="F110" s="69">
        <f>SUM(F7,F79)</f>
        <v>0</v>
      </c>
      <c r="G110" s="69">
        <f>SUM(G7,G79)</f>
        <v>787238.95</v>
      </c>
      <c r="H110" s="41"/>
      <c r="I110" s="41"/>
      <c r="J110" s="41"/>
    </row>
    <row r="111" spans="1:10" ht="15.75">
      <c r="A111" s="1"/>
      <c r="B111" s="12"/>
      <c r="C111" s="79"/>
      <c r="D111" s="80"/>
      <c r="E111" s="80"/>
      <c r="F111" s="80"/>
      <c r="G111" s="80"/>
      <c r="H111" s="41"/>
      <c r="I111" s="41"/>
      <c r="J111" s="41"/>
    </row>
    <row r="112" spans="1:10" s="20" customFormat="1" ht="18" customHeight="1">
      <c r="A112" s="3"/>
      <c r="B112" s="13"/>
      <c r="C112" s="73"/>
      <c r="D112" s="122" t="s">
        <v>445</v>
      </c>
      <c r="E112" s="122"/>
      <c r="F112" s="122"/>
      <c r="G112" s="122"/>
      <c r="H112" s="49"/>
      <c r="I112" s="49"/>
      <c r="J112" s="49"/>
    </row>
    <row r="113" spans="1:10" s="21" customFormat="1" ht="18.75">
      <c r="A113" s="120" t="s">
        <v>190</v>
      </c>
      <c r="B113" s="121"/>
      <c r="C113" s="81"/>
      <c r="D113" s="67" t="s">
        <v>189</v>
      </c>
      <c r="E113" s="67" t="s">
        <v>380</v>
      </c>
      <c r="F113" s="67" t="s">
        <v>381</v>
      </c>
      <c r="G113" s="67" t="s">
        <v>282</v>
      </c>
      <c r="H113" s="49"/>
      <c r="I113" s="49"/>
      <c r="J113" s="49"/>
    </row>
    <row r="114" spans="1:10" ht="15.75">
      <c r="A114" s="11"/>
      <c r="B114" s="25"/>
      <c r="C114" s="82"/>
      <c r="D114" s="83"/>
      <c r="E114" s="83"/>
      <c r="F114" s="83"/>
      <c r="G114" s="83"/>
      <c r="H114" s="53"/>
      <c r="I114" s="53"/>
      <c r="J114" s="53"/>
    </row>
    <row r="115" spans="1:10" ht="31.5">
      <c r="A115" s="1" t="s">
        <v>148</v>
      </c>
      <c r="B115" s="26" t="s">
        <v>338</v>
      </c>
      <c r="C115" s="77">
        <f>SUM(C116,C198:C201)</f>
        <v>1699002</v>
      </c>
      <c r="D115" s="69">
        <f>SUM(D116,D198:D201)</f>
        <v>457032.56000000006</v>
      </c>
      <c r="E115" s="69">
        <f>SUM(E116,E198:E201)</f>
        <v>0</v>
      </c>
      <c r="F115" s="69">
        <f>SUM(F116,F198:F201)</f>
        <v>0</v>
      </c>
      <c r="G115" s="69">
        <f>SUM(G116,G198:G201)</f>
        <v>457032.56000000006</v>
      </c>
      <c r="H115" s="41"/>
      <c r="I115" s="41"/>
      <c r="J115" s="41"/>
    </row>
    <row r="116" spans="1:10" ht="15.75">
      <c r="A116" s="1" t="s">
        <v>78</v>
      </c>
      <c r="B116" s="26"/>
      <c r="C116" s="77">
        <f>SUM(C117,C121)</f>
        <v>1614002</v>
      </c>
      <c r="D116" s="69">
        <f>SUM(D117,D121)</f>
        <v>436032.56000000006</v>
      </c>
      <c r="E116" s="69">
        <f>SUM(E117,E121)</f>
        <v>0</v>
      </c>
      <c r="F116" s="69">
        <f>SUM(F117,F121)</f>
        <v>0</v>
      </c>
      <c r="G116" s="69">
        <f>SUM(G117,G121)</f>
        <v>436032.56000000006</v>
      </c>
      <c r="H116" s="41"/>
      <c r="I116" s="41"/>
      <c r="J116" s="41"/>
    </row>
    <row r="117" spans="1:10" ht="15.75">
      <c r="A117" s="1" t="s">
        <v>79</v>
      </c>
      <c r="B117" s="26" t="s">
        <v>262</v>
      </c>
      <c r="C117" s="77">
        <f>SUM(C118:C120)</f>
        <v>675740</v>
      </c>
      <c r="D117" s="69">
        <f>SUM(D118:D120)</f>
        <v>157923.2</v>
      </c>
      <c r="E117" s="69">
        <f>SUM(E118:E120)</f>
        <v>0</v>
      </c>
      <c r="F117" s="69">
        <f>SUM(F118:F120)</f>
        <v>0</v>
      </c>
      <c r="G117" s="69">
        <f>SUM(G118:G120)</f>
        <v>157923.2</v>
      </c>
      <c r="H117" s="41"/>
      <c r="I117" s="41"/>
      <c r="J117" s="41"/>
    </row>
    <row r="118" spans="1:10" ht="18" customHeight="1">
      <c r="A118" s="5" t="s">
        <v>149</v>
      </c>
      <c r="B118" s="27" t="s">
        <v>484</v>
      </c>
      <c r="C118" s="84">
        <v>519000</v>
      </c>
      <c r="D118" s="70">
        <f>SUM(E118:G118)</f>
        <v>109677</v>
      </c>
      <c r="E118" s="69"/>
      <c r="F118" s="70"/>
      <c r="G118" s="70">
        <v>109677</v>
      </c>
      <c r="H118" s="41"/>
      <c r="I118" s="41"/>
      <c r="J118" s="41"/>
    </row>
    <row r="119" spans="1:10" ht="15.75">
      <c r="A119" s="5" t="s">
        <v>150</v>
      </c>
      <c r="B119" s="27"/>
      <c r="C119" s="84"/>
      <c r="D119" s="70">
        <f>SUM(E119:G119)</f>
        <v>0</v>
      </c>
      <c r="E119" s="69"/>
      <c r="F119" s="70"/>
      <c r="G119" s="70"/>
      <c r="H119" s="41"/>
      <c r="I119" s="41"/>
      <c r="J119" s="41"/>
    </row>
    <row r="120" spans="1:10" ht="16.5" customHeight="1">
      <c r="A120" s="5" t="s">
        <v>170</v>
      </c>
      <c r="B120" s="27" t="s">
        <v>485</v>
      </c>
      <c r="C120" s="84">
        <v>156740</v>
      </c>
      <c r="D120" s="70">
        <f>SUM(E120:G120)</f>
        <v>48246.2</v>
      </c>
      <c r="E120" s="69"/>
      <c r="F120" s="70"/>
      <c r="G120" s="70">
        <v>48246.2</v>
      </c>
      <c r="H120" s="41"/>
      <c r="I120" s="41"/>
      <c r="J120" s="41"/>
    </row>
    <row r="121" spans="1:10" ht="33" customHeight="1">
      <c r="A121" s="1" t="s">
        <v>80</v>
      </c>
      <c r="B121" s="26" t="s">
        <v>339</v>
      </c>
      <c r="C121" s="77">
        <f>SUM(C122,C132,C171,C180)</f>
        <v>938262</v>
      </c>
      <c r="D121" s="69">
        <f>SUM(D122,D132,D171,D180)</f>
        <v>278109.36000000004</v>
      </c>
      <c r="E121" s="69">
        <f>SUM(E122,E132,E171,E180)</f>
        <v>0</v>
      </c>
      <c r="F121" s="69">
        <f>SUM(F122,F132,F171,F180)</f>
        <v>0</v>
      </c>
      <c r="G121" s="69">
        <f>SUM(G122,G132,G171,G180)</f>
        <v>278109.36000000004</v>
      </c>
      <c r="H121" s="41"/>
      <c r="I121" s="41"/>
      <c r="J121" s="41"/>
    </row>
    <row r="122" spans="1:10" ht="31.5">
      <c r="A122" s="1" t="s">
        <v>81</v>
      </c>
      <c r="B122" s="26" t="s">
        <v>340</v>
      </c>
      <c r="C122" s="77">
        <f>SUM(C123,C126,C129)</f>
        <v>689762</v>
      </c>
      <c r="D122" s="69">
        <f>SUM(D123,D126,D129)</f>
        <v>205207.5</v>
      </c>
      <c r="E122" s="69">
        <f>SUM(E123,E126,E129)</f>
        <v>0</v>
      </c>
      <c r="F122" s="69">
        <f>SUM(F123,F126,F129)</f>
        <v>0</v>
      </c>
      <c r="G122" s="69">
        <f>SUM(G123,G126,G129)</f>
        <v>205207.5</v>
      </c>
      <c r="H122" s="41"/>
      <c r="I122" s="41"/>
      <c r="J122" s="41"/>
    </row>
    <row r="123" spans="1:10" s="17" customFormat="1" ht="16.5" customHeight="1">
      <c r="A123" s="4" t="s">
        <v>364</v>
      </c>
      <c r="B123" s="27" t="s">
        <v>486</v>
      </c>
      <c r="C123" s="77">
        <f>C124+C125</f>
        <v>529771</v>
      </c>
      <c r="D123" s="69">
        <f>D124+D125</f>
        <v>140471.5</v>
      </c>
      <c r="E123" s="69">
        <f>SUM(E124:E125)</f>
        <v>0</v>
      </c>
      <c r="F123" s="69">
        <f>SUM(F124:F125)</f>
        <v>0</v>
      </c>
      <c r="G123" s="69">
        <f>SUM(G124:G125)</f>
        <v>140471.5</v>
      </c>
      <c r="H123" s="41"/>
      <c r="I123" s="41"/>
      <c r="J123" s="41"/>
    </row>
    <row r="124" spans="1:10" s="38" customFormat="1" ht="15.75">
      <c r="A124" s="2" t="s">
        <v>327</v>
      </c>
      <c r="B124" s="27"/>
      <c r="C124" s="84">
        <v>198411</v>
      </c>
      <c r="D124" s="70">
        <f>SUM(E124:G124)</f>
        <v>29036.5</v>
      </c>
      <c r="E124" s="70"/>
      <c r="F124" s="70"/>
      <c r="G124" s="70">
        <v>29036.5</v>
      </c>
      <c r="H124" s="43"/>
      <c r="I124" s="43"/>
      <c r="J124" s="43"/>
    </row>
    <row r="125" spans="1:10" s="38" customFormat="1" ht="18" customHeight="1">
      <c r="A125" s="2" t="s">
        <v>83</v>
      </c>
      <c r="B125" s="27"/>
      <c r="C125" s="84">
        <v>331360</v>
      </c>
      <c r="D125" s="70">
        <f>SUM(E125:G125)</f>
        <v>111435</v>
      </c>
      <c r="E125" s="70"/>
      <c r="F125" s="70"/>
      <c r="G125" s="70">
        <v>111435</v>
      </c>
      <c r="H125" s="43"/>
      <c r="I125" s="43"/>
      <c r="J125" s="43"/>
    </row>
    <row r="126" spans="1:10" s="17" customFormat="1" ht="15.75">
      <c r="A126" s="1" t="s">
        <v>150</v>
      </c>
      <c r="B126" s="27"/>
      <c r="C126" s="77">
        <f>C127+C128</f>
        <v>0</v>
      </c>
      <c r="D126" s="69">
        <f>D127+D128</f>
        <v>0</v>
      </c>
      <c r="E126" s="69">
        <f>SUM(E127:E128)</f>
        <v>0</v>
      </c>
      <c r="F126" s="69">
        <f>SUM(F127:F128)</f>
        <v>0</v>
      </c>
      <c r="G126" s="69">
        <f>SUM(G127:G128)</f>
        <v>0</v>
      </c>
      <c r="H126" s="41"/>
      <c r="I126" s="41"/>
      <c r="J126" s="41"/>
    </row>
    <row r="127" spans="1:10" ht="15.75">
      <c r="A127" s="2" t="s">
        <v>327</v>
      </c>
      <c r="B127" s="27"/>
      <c r="C127" s="84"/>
      <c r="D127" s="70">
        <f>SUM(E127:G127)</f>
        <v>0</v>
      </c>
      <c r="E127" s="70"/>
      <c r="F127" s="70"/>
      <c r="G127" s="70"/>
      <c r="H127" s="43"/>
      <c r="I127" s="43"/>
      <c r="J127" s="43"/>
    </row>
    <row r="128" spans="1:10" ht="19.5" customHeight="1">
      <c r="A128" s="2" t="s">
        <v>83</v>
      </c>
      <c r="B128" s="27"/>
      <c r="C128" s="84"/>
      <c r="D128" s="70">
        <f>SUM(E128:G128)</f>
        <v>0</v>
      </c>
      <c r="E128" s="70"/>
      <c r="F128" s="70"/>
      <c r="G128" s="70"/>
      <c r="H128" s="43"/>
      <c r="I128" s="43"/>
      <c r="J128" s="43"/>
    </row>
    <row r="129" spans="1:10" s="17" customFormat="1" ht="15.75">
      <c r="A129" s="4" t="s">
        <v>82</v>
      </c>
      <c r="B129" s="27" t="s">
        <v>487</v>
      </c>
      <c r="C129" s="77">
        <f>C130+C131</f>
        <v>159991</v>
      </c>
      <c r="D129" s="69">
        <f>D130+D131</f>
        <v>64736</v>
      </c>
      <c r="E129" s="69">
        <f>SUM(E130:E131)</f>
        <v>0</v>
      </c>
      <c r="F129" s="69">
        <f>SUM(F130:F131)</f>
        <v>0</v>
      </c>
      <c r="G129" s="69">
        <f>SUM(G130:G131)</f>
        <v>64736</v>
      </c>
      <c r="H129" s="41"/>
      <c r="I129" s="41"/>
      <c r="J129" s="41"/>
    </row>
    <row r="130" spans="1:10" ht="15.75">
      <c r="A130" s="2" t="s">
        <v>328</v>
      </c>
      <c r="B130" s="27"/>
      <c r="C130" s="84">
        <v>59920</v>
      </c>
      <c r="D130" s="70">
        <f>SUM(E130:G130)</f>
        <v>34547.49</v>
      </c>
      <c r="E130" s="70"/>
      <c r="F130" s="70"/>
      <c r="G130" s="70">
        <v>34547.49</v>
      </c>
      <c r="H130" s="43"/>
      <c r="I130" s="43"/>
      <c r="J130" s="43"/>
    </row>
    <row r="131" spans="1:10" ht="16.5" customHeight="1">
      <c r="A131" s="2" t="s">
        <v>83</v>
      </c>
      <c r="B131" s="27"/>
      <c r="C131" s="84">
        <v>100071</v>
      </c>
      <c r="D131" s="70">
        <f>SUM(E131:G131)</f>
        <v>30188.51</v>
      </c>
      <c r="E131" s="70"/>
      <c r="F131" s="70"/>
      <c r="G131" s="70">
        <v>30188.51</v>
      </c>
      <c r="H131" s="43"/>
      <c r="I131" s="43"/>
      <c r="J131" s="43"/>
    </row>
    <row r="132" spans="1:10" ht="15.75">
      <c r="A132" s="1" t="s">
        <v>331</v>
      </c>
      <c r="B132" s="26" t="s">
        <v>257</v>
      </c>
      <c r="C132" s="77">
        <f>SUM(C133:C135,C142:C143,C151)</f>
        <v>155500</v>
      </c>
      <c r="D132" s="69">
        <f>SUM(D133:D135,D142:D143,D151)</f>
        <v>58574.71</v>
      </c>
      <c r="E132" s="69">
        <f>SUM(E133:E135,E142:E143,E151)</f>
        <v>0</v>
      </c>
      <c r="F132" s="69">
        <f>SUM(F133:F135,F142:F143,F151)</f>
        <v>0</v>
      </c>
      <c r="G132" s="69">
        <f>SUM(G133:G135,G142:G143,G151)</f>
        <v>58574.71</v>
      </c>
      <c r="H132" s="41"/>
      <c r="I132" s="41"/>
      <c r="J132" s="41"/>
    </row>
    <row r="133" spans="1:10" ht="15.75">
      <c r="A133" s="4" t="s">
        <v>152</v>
      </c>
      <c r="B133" s="27" t="s">
        <v>488</v>
      </c>
      <c r="C133" s="85">
        <v>24000</v>
      </c>
      <c r="D133" s="69">
        <f>SUM(E133:G133)</f>
        <v>6135.35</v>
      </c>
      <c r="E133" s="69"/>
      <c r="F133" s="69"/>
      <c r="G133" s="69">
        <v>6135.35</v>
      </c>
      <c r="H133" s="41"/>
      <c r="I133" s="41"/>
      <c r="J133" s="41"/>
    </row>
    <row r="134" spans="1:10" ht="15.75">
      <c r="A134" s="1" t="s">
        <v>153</v>
      </c>
      <c r="B134" s="27" t="s">
        <v>489</v>
      </c>
      <c r="C134" s="85"/>
      <c r="D134" s="69">
        <f aca="true" t="shared" si="5" ref="D134:D179">SUM(E134:G134)</f>
        <v>0</v>
      </c>
      <c r="E134" s="69"/>
      <c r="F134" s="69"/>
      <c r="G134" s="69"/>
      <c r="H134" s="41"/>
      <c r="I134" s="41"/>
      <c r="J134" s="41"/>
    </row>
    <row r="135" spans="1:10" ht="15.75">
      <c r="A135" s="1" t="s">
        <v>154</v>
      </c>
      <c r="B135" s="27" t="s">
        <v>490</v>
      </c>
      <c r="C135" s="77">
        <f>SUM(C136:C141)</f>
        <v>67500</v>
      </c>
      <c r="D135" s="69">
        <f>SUM(D136:D141)</f>
        <v>37420.36</v>
      </c>
      <c r="E135" s="69">
        <f>SUM(E136:E141)</f>
        <v>0</v>
      </c>
      <c r="F135" s="69">
        <f>SUM(F136:F141)</f>
        <v>0</v>
      </c>
      <c r="G135" s="69">
        <f>SUM(G136:G141)</f>
        <v>37420.36</v>
      </c>
      <c r="H135" s="41"/>
      <c r="I135" s="41"/>
      <c r="J135" s="41"/>
    </row>
    <row r="136" spans="1:10" ht="15.75">
      <c r="A136" s="2" t="s">
        <v>155</v>
      </c>
      <c r="B136" s="27"/>
      <c r="C136" s="84"/>
      <c r="D136" s="70">
        <f t="shared" si="5"/>
        <v>0</v>
      </c>
      <c r="E136" s="70"/>
      <c r="F136" s="70"/>
      <c r="G136" s="70"/>
      <c r="H136" s="43"/>
      <c r="I136" s="43"/>
      <c r="J136" s="43"/>
    </row>
    <row r="137" spans="1:10" ht="15.75">
      <c r="A137" s="2" t="s">
        <v>156</v>
      </c>
      <c r="B137" s="27"/>
      <c r="C137" s="84">
        <v>17500</v>
      </c>
      <c r="D137" s="70">
        <f t="shared" si="5"/>
        <v>12400</v>
      </c>
      <c r="E137" s="70"/>
      <c r="F137" s="70"/>
      <c r="G137" s="70">
        <v>12400</v>
      </c>
      <c r="H137" s="43"/>
      <c r="I137" s="43"/>
      <c r="J137" s="43"/>
    </row>
    <row r="138" spans="1:10" ht="15.75">
      <c r="A138" s="2" t="s">
        <v>157</v>
      </c>
      <c r="B138" s="27"/>
      <c r="C138" s="84"/>
      <c r="D138" s="70">
        <f t="shared" si="5"/>
        <v>0</v>
      </c>
      <c r="E138" s="70"/>
      <c r="F138" s="70"/>
      <c r="G138" s="70"/>
      <c r="H138" s="43"/>
      <c r="I138" s="43"/>
      <c r="J138" s="43"/>
    </row>
    <row r="139" spans="1:10" ht="15.75">
      <c r="A139" s="2" t="s">
        <v>158</v>
      </c>
      <c r="B139" s="27"/>
      <c r="C139" s="84">
        <v>50000</v>
      </c>
      <c r="D139" s="70">
        <f t="shared" si="5"/>
        <v>25020.36</v>
      </c>
      <c r="E139" s="70"/>
      <c r="F139" s="70"/>
      <c r="G139" s="70">
        <v>25020.36</v>
      </c>
      <c r="H139" s="43"/>
      <c r="I139" s="43"/>
      <c r="J139" s="43"/>
    </row>
    <row r="140" spans="1:10" ht="15.75">
      <c r="A140" s="2" t="s">
        <v>258</v>
      </c>
      <c r="B140" s="27"/>
      <c r="C140" s="84"/>
      <c r="D140" s="70">
        <f t="shared" si="5"/>
        <v>0</v>
      </c>
      <c r="E140" s="70"/>
      <c r="F140" s="70"/>
      <c r="G140" s="70"/>
      <c r="H140" s="43"/>
      <c r="I140" s="43"/>
      <c r="J140" s="43"/>
    </row>
    <row r="141" spans="1:10" ht="15.75">
      <c r="A141" s="2" t="s">
        <v>259</v>
      </c>
      <c r="B141" s="27"/>
      <c r="C141" s="84"/>
      <c r="D141" s="70">
        <f t="shared" si="5"/>
        <v>0</v>
      </c>
      <c r="E141" s="70"/>
      <c r="F141" s="70"/>
      <c r="G141" s="70"/>
      <c r="H141" s="43"/>
      <c r="I141" s="43"/>
      <c r="J141" s="43"/>
    </row>
    <row r="142" spans="1:10" ht="15.75">
      <c r="A142" s="4" t="s">
        <v>205</v>
      </c>
      <c r="B142" s="27"/>
      <c r="C142" s="84"/>
      <c r="D142" s="69">
        <f t="shared" si="5"/>
        <v>0</v>
      </c>
      <c r="E142" s="69"/>
      <c r="F142" s="69"/>
      <c r="G142" s="69"/>
      <c r="H142" s="41"/>
      <c r="I142" s="41"/>
      <c r="J142" s="41"/>
    </row>
    <row r="143" spans="1:10" ht="15.75">
      <c r="A143" s="1" t="s">
        <v>281</v>
      </c>
      <c r="B143" s="27" t="s">
        <v>491</v>
      </c>
      <c r="C143" s="77">
        <f>SUM(C144:C150)</f>
        <v>39000</v>
      </c>
      <c r="D143" s="69">
        <f>SUM(D144:D150)</f>
        <v>0</v>
      </c>
      <c r="E143" s="69">
        <f>SUM(E144:E150)</f>
        <v>0</v>
      </c>
      <c r="F143" s="69">
        <f>SUM(F144:F150)</f>
        <v>0</v>
      </c>
      <c r="G143" s="69">
        <f>SUM(G144:G150)</f>
        <v>0</v>
      </c>
      <c r="H143" s="41"/>
      <c r="I143" s="41"/>
      <c r="J143" s="41"/>
    </row>
    <row r="144" spans="1:10" ht="15.75">
      <c r="A144" s="2" t="s">
        <v>160</v>
      </c>
      <c r="B144" s="27"/>
      <c r="C144" s="84"/>
      <c r="D144" s="70">
        <f t="shared" si="5"/>
        <v>0</v>
      </c>
      <c r="E144" s="70"/>
      <c r="F144" s="70"/>
      <c r="G144" s="70"/>
      <c r="H144" s="43"/>
      <c r="I144" s="43"/>
      <c r="J144" s="43"/>
    </row>
    <row r="145" spans="1:10" ht="15.75">
      <c r="A145" s="2" t="s">
        <v>161</v>
      </c>
      <c r="B145" s="27"/>
      <c r="C145" s="84"/>
      <c r="D145" s="70">
        <f t="shared" si="5"/>
        <v>0</v>
      </c>
      <c r="E145" s="70"/>
      <c r="F145" s="70"/>
      <c r="G145" s="70"/>
      <c r="H145" s="43"/>
      <c r="I145" s="43"/>
      <c r="J145" s="43"/>
    </row>
    <row r="146" spans="1:10" ht="15.75">
      <c r="A146" s="2" t="s">
        <v>539</v>
      </c>
      <c r="B146" s="27"/>
      <c r="C146" s="84">
        <v>10000</v>
      </c>
      <c r="D146" s="70">
        <f t="shared" si="5"/>
        <v>0</v>
      </c>
      <c r="E146" s="70"/>
      <c r="F146" s="70"/>
      <c r="G146" s="70"/>
      <c r="H146" s="43"/>
      <c r="I146" s="43"/>
      <c r="J146" s="43"/>
    </row>
    <row r="147" spans="1:10" ht="15.75">
      <c r="A147" s="2" t="s">
        <v>162</v>
      </c>
      <c r="B147" s="27"/>
      <c r="C147" s="84">
        <v>4000</v>
      </c>
      <c r="D147" s="70">
        <f t="shared" si="5"/>
        <v>0</v>
      </c>
      <c r="E147" s="70"/>
      <c r="F147" s="70"/>
      <c r="G147" s="70"/>
      <c r="H147" s="43"/>
      <c r="I147" s="43"/>
      <c r="J147" s="43"/>
    </row>
    <row r="148" spans="1:10" ht="15.75">
      <c r="A148" s="2" t="s">
        <v>235</v>
      </c>
      <c r="B148" s="27"/>
      <c r="C148" s="84">
        <v>1000</v>
      </c>
      <c r="D148" s="70">
        <f t="shared" si="5"/>
        <v>0</v>
      </c>
      <c r="E148" s="70"/>
      <c r="F148" s="70"/>
      <c r="G148" s="70"/>
      <c r="H148" s="43"/>
      <c r="I148" s="43"/>
      <c r="J148" s="43"/>
    </row>
    <row r="149" spans="1:10" ht="15.75">
      <c r="A149" s="2" t="s">
        <v>177</v>
      </c>
      <c r="B149" s="27"/>
      <c r="C149" s="84">
        <v>24000</v>
      </c>
      <c r="D149" s="70">
        <f t="shared" si="5"/>
        <v>0</v>
      </c>
      <c r="E149" s="70"/>
      <c r="F149" s="70"/>
      <c r="G149" s="70"/>
      <c r="H149" s="43"/>
      <c r="I149" s="43"/>
      <c r="J149" s="43"/>
    </row>
    <row r="150" spans="1:10" ht="15.75">
      <c r="A150" s="2" t="s">
        <v>236</v>
      </c>
      <c r="B150" s="27"/>
      <c r="C150" s="84"/>
      <c r="D150" s="70">
        <f t="shared" si="5"/>
        <v>0</v>
      </c>
      <c r="E150" s="70"/>
      <c r="F150" s="70"/>
      <c r="G150" s="70"/>
      <c r="H150" s="43"/>
      <c r="I150" s="43"/>
      <c r="J150" s="43"/>
    </row>
    <row r="151" spans="1:10" ht="15.75">
      <c r="A151" s="1" t="s">
        <v>349</v>
      </c>
      <c r="B151" s="27" t="s">
        <v>492</v>
      </c>
      <c r="C151" s="77">
        <f>SUM(C152:C170)</f>
        <v>25000</v>
      </c>
      <c r="D151" s="69">
        <f>SUM(D152:D170)</f>
        <v>15019</v>
      </c>
      <c r="E151" s="69">
        <f>SUM(E152:E170)</f>
        <v>0</v>
      </c>
      <c r="F151" s="69">
        <f>SUM(F152:F170)</f>
        <v>0</v>
      </c>
      <c r="G151" s="69">
        <f>SUM(G152:G170)</f>
        <v>15019</v>
      </c>
      <c r="H151" s="41"/>
      <c r="I151" s="41"/>
      <c r="J151" s="41"/>
    </row>
    <row r="152" spans="1:10" ht="15.75">
      <c r="A152" s="2" t="s">
        <v>237</v>
      </c>
      <c r="B152" s="27"/>
      <c r="C152" s="84"/>
      <c r="D152" s="70">
        <f t="shared" si="5"/>
        <v>0</v>
      </c>
      <c r="E152" s="70"/>
      <c r="F152" s="70"/>
      <c r="G152" s="70"/>
      <c r="H152" s="43"/>
      <c r="I152" s="43"/>
      <c r="J152" s="43"/>
    </row>
    <row r="153" spans="1:10" ht="15.75">
      <c r="A153" s="2" t="s">
        <v>164</v>
      </c>
      <c r="B153" s="27"/>
      <c r="C153" s="84"/>
      <c r="D153" s="70">
        <f t="shared" si="5"/>
        <v>0</v>
      </c>
      <c r="E153" s="70"/>
      <c r="F153" s="70"/>
      <c r="G153" s="70"/>
      <c r="H153" s="43"/>
      <c r="I153" s="43"/>
      <c r="J153" s="43"/>
    </row>
    <row r="154" spans="1:10" ht="18" customHeight="1">
      <c r="A154" s="2" t="s">
        <v>246</v>
      </c>
      <c r="B154" s="27"/>
      <c r="C154" s="84"/>
      <c r="D154" s="70">
        <f t="shared" si="5"/>
        <v>0</v>
      </c>
      <c r="E154" s="70"/>
      <c r="F154" s="70"/>
      <c r="G154" s="70"/>
      <c r="H154" s="43"/>
      <c r="I154" s="43"/>
      <c r="J154" s="43"/>
    </row>
    <row r="155" spans="1:10" ht="15.75">
      <c r="A155" s="2" t="s">
        <v>238</v>
      </c>
      <c r="B155" s="27"/>
      <c r="C155" s="84"/>
      <c r="D155" s="70">
        <f t="shared" si="5"/>
        <v>0</v>
      </c>
      <c r="E155" s="70"/>
      <c r="F155" s="70"/>
      <c r="G155" s="70"/>
      <c r="H155" s="43"/>
      <c r="I155" s="43"/>
      <c r="J155" s="43"/>
    </row>
    <row r="156" spans="1:10" ht="15.75">
      <c r="A156" s="2" t="s">
        <v>540</v>
      </c>
      <c r="B156" s="27"/>
      <c r="C156" s="84"/>
      <c r="D156" s="70">
        <f t="shared" si="5"/>
        <v>0</v>
      </c>
      <c r="E156" s="70"/>
      <c r="F156" s="70"/>
      <c r="G156" s="70"/>
      <c r="H156" s="43"/>
      <c r="I156" s="43"/>
      <c r="J156" s="43"/>
    </row>
    <row r="157" spans="1:10" ht="15.75">
      <c r="A157" s="2" t="s">
        <v>239</v>
      </c>
      <c r="B157" s="27"/>
      <c r="C157" s="84"/>
      <c r="D157" s="70">
        <f t="shared" si="5"/>
        <v>0</v>
      </c>
      <c r="E157" s="70"/>
      <c r="F157" s="70"/>
      <c r="G157" s="70"/>
      <c r="H157" s="43"/>
      <c r="I157" s="43"/>
      <c r="J157" s="43"/>
    </row>
    <row r="158" spans="1:10" ht="15.75">
      <c r="A158" s="2" t="s">
        <v>541</v>
      </c>
      <c r="B158" s="27"/>
      <c r="C158" s="84">
        <v>2500</v>
      </c>
      <c r="D158" s="70">
        <f t="shared" si="5"/>
        <v>2500</v>
      </c>
      <c r="E158" s="70"/>
      <c r="F158" s="70"/>
      <c r="G158" s="70">
        <v>2500</v>
      </c>
      <c r="H158" s="43"/>
      <c r="I158" s="43"/>
      <c r="J158" s="43"/>
    </row>
    <row r="159" spans="1:10" ht="15.75">
      <c r="A159" s="2" t="s">
        <v>329</v>
      </c>
      <c r="B159" s="27"/>
      <c r="C159" s="84">
        <v>14000</v>
      </c>
      <c r="D159" s="70">
        <f t="shared" si="5"/>
        <v>12000</v>
      </c>
      <c r="E159" s="70"/>
      <c r="F159" s="70"/>
      <c r="G159" s="70">
        <v>12000</v>
      </c>
      <c r="H159" s="43"/>
      <c r="I159" s="43"/>
      <c r="J159" s="43"/>
    </row>
    <row r="160" spans="1:10" ht="15.75">
      <c r="A160" s="2" t="s">
        <v>240</v>
      </c>
      <c r="B160" s="27"/>
      <c r="C160" s="84"/>
      <c r="D160" s="70">
        <f t="shared" si="5"/>
        <v>0</v>
      </c>
      <c r="E160" s="70"/>
      <c r="F160" s="70"/>
      <c r="G160" s="70"/>
      <c r="H160" s="43"/>
      <c r="I160" s="43"/>
      <c r="J160" s="43"/>
    </row>
    <row r="161" spans="1:10" ht="15.75">
      <c r="A161" s="2" t="s">
        <v>241</v>
      </c>
      <c r="B161" s="27"/>
      <c r="C161" s="84"/>
      <c r="D161" s="70">
        <f t="shared" si="5"/>
        <v>0</v>
      </c>
      <c r="E161" s="70"/>
      <c r="F161" s="70"/>
      <c r="G161" s="70"/>
      <c r="H161" s="43"/>
      <c r="I161" s="43"/>
      <c r="J161" s="43"/>
    </row>
    <row r="162" spans="1:10" ht="15.75">
      <c r="A162" s="2" t="s">
        <v>242</v>
      </c>
      <c r="B162" s="27"/>
      <c r="C162" s="84">
        <v>5500</v>
      </c>
      <c r="D162" s="70">
        <f t="shared" si="5"/>
        <v>0</v>
      </c>
      <c r="E162" s="70"/>
      <c r="F162" s="70"/>
      <c r="G162" s="70"/>
      <c r="H162" s="43"/>
      <c r="I162" s="43"/>
      <c r="J162" s="43"/>
    </row>
    <row r="163" spans="1:10" ht="15.75">
      <c r="A163" s="2" t="s">
        <v>165</v>
      </c>
      <c r="B163" s="27"/>
      <c r="C163" s="84">
        <v>1000</v>
      </c>
      <c r="D163" s="70">
        <f t="shared" si="5"/>
        <v>519</v>
      </c>
      <c r="E163" s="70"/>
      <c r="F163" s="70"/>
      <c r="G163" s="70">
        <v>519</v>
      </c>
      <c r="H163" s="43"/>
      <c r="I163" s="43"/>
      <c r="J163" s="43"/>
    </row>
    <row r="164" spans="1:10" ht="15.75">
      <c r="A164" s="2" t="s">
        <v>184</v>
      </c>
      <c r="B164" s="27"/>
      <c r="C164" s="84"/>
      <c r="D164" s="70">
        <f t="shared" si="5"/>
        <v>0</v>
      </c>
      <c r="E164" s="70"/>
      <c r="F164" s="70"/>
      <c r="G164" s="70"/>
      <c r="H164" s="43"/>
      <c r="I164" s="43"/>
      <c r="J164" s="43"/>
    </row>
    <row r="165" spans="1:10" ht="15.75">
      <c r="A165" s="2" t="s">
        <v>166</v>
      </c>
      <c r="B165" s="27"/>
      <c r="C165" s="84"/>
      <c r="D165" s="70">
        <f t="shared" si="5"/>
        <v>0</v>
      </c>
      <c r="E165" s="70"/>
      <c r="F165" s="70"/>
      <c r="G165" s="70"/>
      <c r="H165" s="43"/>
      <c r="I165" s="43"/>
      <c r="J165" s="43"/>
    </row>
    <row r="166" spans="1:10" ht="15.75">
      <c r="A166" s="2" t="s">
        <v>400</v>
      </c>
      <c r="B166" s="27"/>
      <c r="C166" s="84"/>
      <c r="D166" s="70">
        <f t="shared" si="5"/>
        <v>0</v>
      </c>
      <c r="E166" s="70"/>
      <c r="F166" s="70"/>
      <c r="G166" s="70"/>
      <c r="H166" s="43"/>
      <c r="I166" s="43"/>
      <c r="J166" s="43"/>
    </row>
    <row r="167" spans="1:10" ht="15.75">
      <c r="A167" s="2" t="s">
        <v>542</v>
      </c>
      <c r="B167" s="27"/>
      <c r="C167" s="84"/>
      <c r="D167" s="70">
        <f t="shared" si="5"/>
        <v>0</v>
      </c>
      <c r="E167" s="70"/>
      <c r="F167" s="70"/>
      <c r="G167" s="70"/>
      <c r="H167" s="43"/>
      <c r="I167" s="43"/>
      <c r="J167" s="43"/>
    </row>
    <row r="168" spans="1:10" ht="15.75">
      <c r="A168" s="2" t="s">
        <v>244</v>
      </c>
      <c r="B168" s="27"/>
      <c r="C168" s="84"/>
      <c r="D168" s="70">
        <f t="shared" si="5"/>
        <v>0</v>
      </c>
      <c r="E168" s="70"/>
      <c r="F168" s="70"/>
      <c r="G168" s="70"/>
      <c r="H168" s="43"/>
      <c r="I168" s="43"/>
      <c r="J168" s="43"/>
    </row>
    <row r="169" spans="1:10" ht="15.75">
      <c r="A169" s="2" t="s">
        <v>177</v>
      </c>
      <c r="B169" s="27"/>
      <c r="C169" s="84"/>
      <c r="D169" s="70">
        <f t="shared" si="5"/>
        <v>0</v>
      </c>
      <c r="E169" s="70"/>
      <c r="F169" s="70"/>
      <c r="G169" s="70"/>
      <c r="H169" s="43"/>
      <c r="I169" s="43"/>
      <c r="J169" s="43"/>
    </row>
    <row r="170" spans="1:10" ht="15.75">
      <c r="A170" s="2" t="s">
        <v>543</v>
      </c>
      <c r="B170" s="27"/>
      <c r="C170" s="84">
        <v>2000</v>
      </c>
      <c r="D170" s="70">
        <f t="shared" si="5"/>
        <v>0</v>
      </c>
      <c r="E170" s="70"/>
      <c r="F170" s="70"/>
      <c r="G170" s="70"/>
      <c r="H170" s="43"/>
      <c r="I170" s="43"/>
      <c r="J170" s="43"/>
    </row>
    <row r="171" spans="1:10" ht="15.75">
      <c r="A171" s="1" t="s">
        <v>84</v>
      </c>
      <c r="B171" s="26" t="s">
        <v>260</v>
      </c>
      <c r="C171" s="77">
        <f>SUM(C172:C179)</f>
        <v>7400</v>
      </c>
      <c r="D171" s="69">
        <f>SUM(D172:D179)</f>
        <v>727.15</v>
      </c>
      <c r="E171" s="69">
        <f>SUM(E172:E179)</f>
        <v>0</v>
      </c>
      <c r="F171" s="69">
        <f>SUM(F172:F179)</f>
        <v>0</v>
      </c>
      <c r="G171" s="69">
        <f>SUM(G172:G179)</f>
        <v>727.15</v>
      </c>
      <c r="H171" s="41"/>
      <c r="I171" s="41"/>
      <c r="J171" s="41"/>
    </row>
    <row r="172" spans="1:10" s="38" customFormat="1" ht="15.75">
      <c r="A172" s="2" t="s">
        <v>295</v>
      </c>
      <c r="B172" s="27" t="s">
        <v>493</v>
      </c>
      <c r="C172" s="84"/>
      <c r="D172" s="70">
        <f t="shared" si="5"/>
        <v>0</v>
      </c>
      <c r="E172" s="70"/>
      <c r="F172" s="70"/>
      <c r="G172" s="70"/>
      <c r="H172" s="43"/>
      <c r="I172" s="43"/>
      <c r="J172" s="43"/>
    </row>
    <row r="173" spans="1:10" s="38" customFormat="1" ht="15.75">
      <c r="A173" s="2" t="s">
        <v>247</v>
      </c>
      <c r="B173" s="27" t="s">
        <v>493</v>
      </c>
      <c r="C173" s="84">
        <v>4000</v>
      </c>
      <c r="D173" s="70">
        <f t="shared" si="5"/>
        <v>0</v>
      </c>
      <c r="E173" s="70"/>
      <c r="F173" s="70"/>
      <c r="G173" s="70"/>
      <c r="H173" s="43"/>
      <c r="I173" s="43"/>
      <c r="J173" s="43"/>
    </row>
    <row r="174" spans="1:10" s="38" customFormat="1" ht="15.75">
      <c r="A174" s="2" t="s">
        <v>324</v>
      </c>
      <c r="B174" s="27" t="s">
        <v>494</v>
      </c>
      <c r="C174" s="84"/>
      <c r="D174" s="70">
        <f t="shared" si="5"/>
        <v>0</v>
      </c>
      <c r="E174" s="70"/>
      <c r="F174" s="70"/>
      <c r="G174" s="70"/>
      <c r="H174" s="43"/>
      <c r="I174" s="43"/>
      <c r="J174" s="43"/>
    </row>
    <row r="175" spans="1:10" s="38" customFormat="1" ht="15.75">
      <c r="A175" s="2" t="s">
        <v>248</v>
      </c>
      <c r="B175" s="27" t="s">
        <v>494</v>
      </c>
      <c r="C175" s="84"/>
      <c r="D175" s="70">
        <f t="shared" si="5"/>
        <v>0</v>
      </c>
      <c r="E175" s="70"/>
      <c r="F175" s="70"/>
      <c r="G175" s="70"/>
      <c r="H175" s="43"/>
      <c r="I175" s="43"/>
      <c r="J175" s="43"/>
    </row>
    <row r="176" spans="1:10" s="38" customFormat="1" ht="15.75">
      <c r="A176" s="2" t="s">
        <v>325</v>
      </c>
      <c r="B176" s="27" t="s">
        <v>495</v>
      </c>
      <c r="C176" s="84">
        <v>1000</v>
      </c>
      <c r="D176" s="70">
        <f t="shared" si="5"/>
        <v>727.15</v>
      </c>
      <c r="E176" s="70"/>
      <c r="F176" s="70"/>
      <c r="G176" s="70">
        <v>727.15</v>
      </c>
      <c r="H176" s="43"/>
      <c r="I176" s="43"/>
      <c r="J176" s="43"/>
    </row>
    <row r="177" spans="1:10" s="38" customFormat="1" ht="15.75">
      <c r="A177" s="2" t="s">
        <v>399</v>
      </c>
      <c r="B177" s="27" t="s">
        <v>495</v>
      </c>
      <c r="C177" s="84">
        <v>2400</v>
      </c>
      <c r="D177" s="70">
        <f t="shared" si="5"/>
        <v>0</v>
      </c>
      <c r="E177" s="70"/>
      <c r="F177" s="70"/>
      <c r="G177" s="70"/>
      <c r="H177" s="43"/>
      <c r="I177" s="43"/>
      <c r="J177" s="43"/>
    </row>
    <row r="178" spans="1:10" s="38" customFormat="1" ht="15.75">
      <c r="A178" s="2" t="s">
        <v>400</v>
      </c>
      <c r="B178" s="27" t="s">
        <v>496</v>
      </c>
      <c r="C178" s="84"/>
      <c r="D178" s="70">
        <f t="shared" si="5"/>
        <v>0</v>
      </c>
      <c r="E178" s="70"/>
      <c r="F178" s="70"/>
      <c r="G178" s="70"/>
      <c r="H178" s="43"/>
      <c r="I178" s="43"/>
      <c r="J178" s="43"/>
    </row>
    <row r="179" spans="1:10" s="38" customFormat="1" ht="15.75">
      <c r="A179" s="2" t="s">
        <v>245</v>
      </c>
      <c r="B179" s="56"/>
      <c r="C179" s="84"/>
      <c r="D179" s="70">
        <f t="shared" si="5"/>
        <v>0</v>
      </c>
      <c r="E179" s="70"/>
      <c r="F179" s="70"/>
      <c r="G179" s="70"/>
      <c r="H179" s="43"/>
      <c r="I179" s="43"/>
      <c r="J179" s="43"/>
    </row>
    <row r="180" spans="1:10" ht="15.75">
      <c r="A180" s="1" t="s">
        <v>85</v>
      </c>
      <c r="B180" s="26" t="s">
        <v>261</v>
      </c>
      <c r="C180" s="77">
        <f>SUM(C181,C191)</f>
        <v>85600</v>
      </c>
      <c r="D180" s="69">
        <f>SUM(D181,D191)</f>
        <v>13600</v>
      </c>
      <c r="E180" s="69">
        <f>SUM(E181,E191)</f>
        <v>0</v>
      </c>
      <c r="F180" s="69">
        <f>SUM(F181,F191)</f>
        <v>0</v>
      </c>
      <c r="G180" s="69">
        <f>SUM(G181,G191)</f>
        <v>13600</v>
      </c>
      <c r="H180" s="41"/>
      <c r="I180" s="41"/>
      <c r="J180" s="41"/>
    </row>
    <row r="181" spans="1:10" ht="15.75">
      <c r="A181" s="1" t="s">
        <v>498</v>
      </c>
      <c r="B181" s="27" t="s">
        <v>497</v>
      </c>
      <c r="C181" s="77">
        <f>SUM(C182:C190)</f>
        <v>0</v>
      </c>
      <c r="D181" s="69">
        <f>SUM(D182:D190)</f>
        <v>0</v>
      </c>
      <c r="E181" s="69">
        <f>SUM(E182:E190)</f>
        <v>0</v>
      </c>
      <c r="F181" s="69">
        <f>SUM(F182:F190)</f>
        <v>0</v>
      </c>
      <c r="G181" s="69">
        <f>SUM(G182:G190)</f>
        <v>0</v>
      </c>
      <c r="H181" s="41"/>
      <c r="I181" s="41"/>
      <c r="J181" s="41"/>
    </row>
    <row r="182" spans="1:10" ht="15.75">
      <c r="A182" s="2" t="s">
        <v>249</v>
      </c>
      <c r="B182" s="27"/>
      <c r="C182" s="84"/>
      <c r="D182" s="70">
        <f aca="true" t="shared" si="6" ref="D182:D190">SUM(E182:G182)</f>
        <v>0</v>
      </c>
      <c r="E182" s="70"/>
      <c r="F182" s="70"/>
      <c r="G182" s="70"/>
      <c r="H182" s="43"/>
      <c r="I182" s="43"/>
      <c r="J182" s="43"/>
    </row>
    <row r="183" spans="1:10" ht="15.75">
      <c r="A183" s="2" t="s">
        <v>250</v>
      </c>
      <c r="B183" s="27"/>
      <c r="C183" s="84"/>
      <c r="D183" s="70">
        <f t="shared" si="6"/>
        <v>0</v>
      </c>
      <c r="E183" s="70"/>
      <c r="F183" s="70"/>
      <c r="G183" s="70"/>
      <c r="H183" s="43"/>
      <c r="I183" s="43"/>
      <c r="J183" s="43"/>
    </row>
    <row r="184" spans="1:10" ht="15.75">
      <c r="A184" s="2" t="s">
        <v>167</v>
      </c>
      <c r="B184" s="27"/>
      <c r="C184" s="84"/>
      <c r="D184" s="70">
        <f t="shared" si="6"/>
        <v>0</v>
      </c>
      <c r="E184" s="70"/>
      <c r="F184" s="70"/>
      <c r="G184" s="70"/>
      <c r="H184" s="43"/>
      <c r="I184" s="43"/>
      <c r="J184" s="43"/>
    </row>
    <row r="185" spans="1:10" ht="15.75">
      <c r="A185" s="2" t="s">
        <v>168</v>
      </c>
      <c r="B185" s="27"/>
      <c r="C185" s="84"/>
      <c r="D185" s="70">
        <f t="shared" si="6"/>
        <v>0</v>
      </c>
      <c r="E185" s="70"/>
      <c r="F185" s="70"/>
      <c r="G185" s="70"/>
      <c r="H185" s="43"/>
      <c r="I185" s="43"/>
      <c r="J185" s="43"/>
    </row>
    <row r="186" spans="1:10" ht="15.75">
      <c r="A186" s="2" t="s">
        <v>326</v>
      </c>
      <c r="B186" s="27"/>
      <c r="C186" s="84"/>
      <c r="D186" s="70">
        <f t="shared" si="6"/>
        <v>0</v>
      </c>
      <c r="E186" s="70"/>
      <c r="F186" s="70"/>
      <c r="G186" s="70"/>
      <c r="H186" s="43"/>
      <c r="I186" s="43"/>
      <c r="J186" s="43"/>
    </row>
    <row r="187" spans="1:10" ht="15.75">
      <c r="A187" s="2" t="s">
        <v>365</v>
      </c>
      <c r="B187" s="27"/>
      <c r="C187" s="84"/>
      <c r="D187" s="70">
        <f t="shared" si="6"/>
        <v>0</v>
      </c>
      <c r="E187" s="70"/>
      <c r="F187" s="70"/>
      <c r="G187" s="70"/>
      <c r="H187" s="43"/>
      <c r="I187" s="43"/>
      <c r="J187" s="43"/>
    </row>
    <row r="188" spans="1:10" ht="15.75">
      <c r="A188" s="2" t="s">
        <v>253</v>
      </c>
      <c r="B188" s="27"/>
      <c r="C188" s="84"/>
      <c r="D188" s="70">
        <f t="shared" si="6"/>
        <v>0</v>
      </c>
      <c r="E188" s="70"/>
      <c r="F188" s="70"/>
      <c r="G188" s="70"/>
      <c r="H188" s="43"/>
      <c r="I188" s="43"/>
      <c r="J188" s="43"/>
    </row>
    <row r="189" spans="1:10" ht="15.75">
      <c r="A189" s="2" t="s">
        <v>251</v>
      </c>
      <c r="B189" s="27"/>
      <c r="C189" s="84"/>
      <c r="D189" s="70">
        <f t="shared" si="6"/>
        <v>0</v>
      </c>
      <c r="E189" s="70"/>
      <c r="F189" s="70"/>
      <c r="G189" s="70"/>
      <c r="H189" s="43"/>
      <c r="I189" s="43"/>
      <c r="J189" s="43"/>
    </row>
    <row r="190" spans="1:10" ht="15.75">
      <c r="A190" s="2" t="s">
        <v>252</v>
      </c>
      <c r="B190" s="27"/>
      <c r="C190" s="84"/>
      <c r="D190" s="70">
        <f t="shared" si="6"/>
        <v>0</v>
      </c>
      <c r="E190" s="70"/>
      <c r="F190" s="70"/>
      <c r="G190" s="70"/>
      <c r="H190" s="43"/>
      <c r="I190" s="43"/>
      <c r="J190" s="43"/>
    </row>
    <row r="191" spans="1:10" ht="15.75">
      <c r="A191" s="1" t="s">
        <v>16</v>
      </c>
      <c r="B191" s="27" t="s">
        <v>499</v>
      </c>
      <c r="C191" s="77">
        <f>SUM(C192:C197)</f>
        <v>85600</v>
      </c>
      <c r="D191" s="69">
        <f>SUM(D192:D197)</f>
        <v>13600</v>
      </c>
      <c r="E191" s="69">
        <f>SUM(E192:E197)</f>
        <v>0</v>
      </c>
      <c r="F191" s="69">
        <f>SUM(F192:F197)</f>
        <v>0</v>
      </c>
      <c r="G191" s="69">
        <f>SUM(G192:G197)</f>
        <v>13600</v>
      </c>
      <c r="H191" s="41"/>
      <c r="I191" s="41"/>
      <c r="J191" s="41"/>
    </row>
    <row r="192" spans="1:10" s="38" customFormat="1" ht="15.75">
      <c r="A192" s="2" t="s">
        <v>169</v>
      </c>
      <c r="B192" s="27"/>
      <c r="C192" s="84">
        <v>70000</v>
      </c>
      <c r="D192" s="70">
        <f aca="true" t="shared" si="7" ref="D192:D197">SUM(E192:G192)</f>
        <v>13600</v>
      </c>
      <c r="E192" s="70"/>
      <c r="F192" s="70"/>
      <c r="G192" s="70">
        <v>13600</v>
      </c>
      <c r="H192" s="43"/>
      <c r="I192" s="43"/>
      <c r="J192" s="43"/>
    </row>
    <row r="193" spans="1:10" s="38" customFormat="1" ht="15.75">
      <c r="A193" s="2" t="s">
        <v>482</v>
      </c>
      <c r="B193" s="27"/>
      <c r="C193" s="84"/>
      <c r="D193" s="70">
        <f t="shared" si="7"/>
        <v>0</v>
      </c>
      <c r="E193" s="70"/>
      <c r="F193" s="70"/>
      <c r="G193" s="70"/>
      <c r="H193" s="43"/>
      <c r="I193" s="43"/>
      <c r="J193" s="43"/>
    </row>
    <row r="194" spans="1:10" s="38" customFormat="1" ht="15.75">
      <c r="A194" s="2" t="s">
        <v>401</v>
      </c>
      <c r="B194" s="27"/>
      <c r="C194" s="84"/>
      <c r="D194" s="70">
        <f t="shared" si="7"/>
        <v>0</v>
      </c>
      <c r="E194" s="70"/>
      <c r="F194" s="70"/>
      <c r="G194" s="70"/>
      <c r="H194" s="43"/>
      <c r="I194" s="43"/>
      <c r="J194" s="43"/>
    </row>
    <row r="195" spans="1:10" s="38" customFormat="1" ht="15.75">
      <c r="A195" s="2" t="s">
        <v>179</v>
      </c>
      <c r="B195" s="27"/>
      <c r="C195" s="84"/>
      <c r="D195" s="70">
        <f t="shared" si="7"/>
        <v>0</v>
      </c>
      <c r="E195" s="70"/>
      <c r="F195" s="70"/>
      <c r="G195" s="70"/>
      <c r="H195" s="43"/>
      <c r="I195" s="43"/>
      <c r="J195" s="43"/>
    </row>
    <row r="196" spans="1:10" s="38" customFormat="1" ht="15.75">
      <c r="A196" s="2" t="s">
        <v>255</v>
      </c>
      <c r="B196" s="27"/>
      <c r="C196" s="84">
        <v>12000</v>
      </c>
      <c r="D196" s="70">
        <f t="shared" si="7"/>
        <v>0</v>
      </c>
      <c r="E196" s="70"/>
      <c r="F196" s="70"/>
      <c r="G196" s="70"/>
      <c r="H196" s="43"/>
      <c r="I196" s="43"/>
      <c r="J196" s="43"/>
    </row>
    <row r="197" spans="1:10" s="38" customFormat="1" ht="15.75">
      <c r="A197" s="2" t="s">
        <v>256</v>
      </c>
      <c r="B197" s="27"/>
      <c r="C197" s="84">
        <v>3600</v>
      </c>
      <c r="D197" s="70">
        <f t="shared" si="7"/>
        <v>0</v>
      </c>
      <c r="E197" s="70"/>
      <c r="F197" s="70"/>
      <c r="G197" s="70"/>
      <c r="H197" s="43"/>
      <c r="I197" s="43"/>
      <c r="J197" s="43"/>
    </row>
    <row r="198" spans="1:10" s="17" customFormat="1" ht="15.75">
      <c r="A198" s="4" t="s">
        <v>311</v>
      </c>
      <c r="B198" s="26" t="s">
        <v>500</v>
      </c>
      <c r="C198" s="85">
        <v>84000</v>
      </c>
      <c r="D198" s="69">
        <f aca="true" t="shared" si="8" ref="D198:D208">SUM(E198:G198)</f>
        <v>21000</v>
      </c>
      <c r="E198" s="70"/>
      <c r="F198" s="69"/>
      <c r="G198" s="69">
        <v>21000</v>
      </c>
      <c r="H198" s="41"/>
      <c r="I198" s="41"/>
      <c r="J198" s="41"/>
    </row>
    <row r="199" spans="1:10" ht="15.75">
      <c r="A199" s="1" t="s">
        <v>88</v>
      </c>
      <c r="B199" s="26"/>
      <c r="C199" s="85"/>
      <c r="D199" s="69">
        <f t="shared" si="8"/>
        <v>0</v>
      </c>
      <c r="E199" s="69"/>
      <c r="F199" s="69"/>
      <c r="G199" s="69"/>
      <c r="H199" s="41"/>
      <c r="I199" s="41"/>
      <c r="J199" s="41"/>
    </row>
    <row r="200" spans="1:10" ht="15.75">
      <c r="A200" s="1" t="s">
        <v>89</v>
      </c>
      <c r="B200" s="26" t="s">
        <v>501</v>
      </c>
      <c r="C200" s="85">
        <v>1000</v>
      </c>
      <c r="D200" s="69">
        <f t="shared" si="8"/>
        <v>0</v>
      </c>
      <c r="E200" s="69"/>
      <c r="F200" s="69"/>
      <c r="G200" s="69"/>
      <c r="H200" s="41"/>
      <c r="I200" s="41"/>
      <c r="J200" s="41"/>
    </row>
    <row r="201" spans="1:10" ht="15.75">
      <c r="A201" s="1" t="s">
        <v>90</v>
      </c>
      <c r="B201" s="26"/>
      <c r="C201" s="77">
        <f>SUM(C202:C207)</f>
        <v>0</v>
      </c>
      <c r="D201" s="69">
        <f>SUM(D202:D207)</f>
        <v>0</v>
      </c>
      <c r="E201" s="69">
        <f>SUM(E202:E207)</f>
        <v>0</v>
      </c>
      <c r="F201" s="69">
        <f>SUM(F202:F207)</f>
        <v>0</v>
      </c>
      <c r="G201" s="69">
        <f>SUM(G202:G207)</f>
        <v>0</v>
      </c>
      <c r="H201" s="41"/>
      <c r="I201" s="41"/>
      <c r="J201" s="41"/>
    </row>
    <row r="202" spans="1:10" ht="15.75">
      <c r="A202" s="2" t="s">
        <v>237</v>
      </c>
      <c r="B202" s="27"/>
      <c r="C202" s="84"/>
      <c r="D202" s="70">
        <f t="shared" si="8"/>
        <v>0</v>
      </c>
      <c r="E202" s="69"/>
      <c r="F202" s="69"/>
      <c r="G202" s="69"/>
      <c r="H202" s="41"/>
      <c r="I202" s="41"/>
      <c r="J202" s="41"/>
    </row>
    <row r="203" spans="1:10" ht="15.75">
      <c r="A203" s="2" t="s">
        <v>241</v>
      </c>
      <c r="B203" s="27"/>
      <c r="C203" s="84"/>
      <c r="D203" s="70">
        <f t="shared" si="8"/>
        <v>0</v>
      </c>
      <c r="E203" s="70"/>
      <c r="F203" s="70"/>
      <c r="G203" s="70"/>
      <c r="H203" s="43"/>
      <c r="I203" s="43"/>
      <c r="J203" s="43"/>
    </row>
    <row r="204" spans="1:10" ht="15.75">
      <c r="A204" s="2" t="s">
        <v>242</v>
      </c>
      <c r="B204" s="27"/>
      <c r="C204" s="84"/>
      <c r="D204" s="70">
        <f t="shared" si="8"/>
        <v>0</v>
      </c>
      <c r="E204" s="70"/>
      <c r="F204" s="70"/>
      <c r="G204" s="70"/>
      <c r="H204" s="43"/>
      <c r="I204" s="43"/>
      <c r="J204" s="43"/>
    </row>
    <row r="205" spans="1:10" ht="15.75">
      <c r="A205" s="2" t="s">
        <v>400</v>
      </c>
      <c r="B205" s="27"/>
      <c r="C205" s="84"/>
      <c r="D205" s="70">
        <f t="shared" si="8"/>
        <v>0</v>
      </c>
      <c r="E205" s="70"/>
      <c r="F205" s="70"/>
      <c r="G205" s="70"/>
      <c r="H205" s="43"/>
      <c r="I205" s="43"/>
      <c r="J205" s="43"/>
    </row>
    <row r="206" spans="1:10" ht="31.5">
      <c r="A206" s="2" t="s">
        <v>243</v>
      </c>
      <c r="B206" s="27"/>
      <c r="C206" s="84"/>
      <c r="D206" s="70">
        <f t="shared" si="8"/>
        <v>0</v>
      </c>
      <c r="E206" s="70"/>
      <c r="F206" s="70"/>
      <c r="G206" s="70"/>
      <c r="H206" s="43"/>
      <c r="I206" s="43"/>
      <c r="J206" s="43"/>
    </row>
    <row r="207" spans="1:10" ht="15.75">
      <c r="A207" s="2" t="s">
        <v>245</v>
      </c>
      <c r="B207" s="27"/>
      <c r="C207" s="84"/>
      <c r="D207" s="70">
        <f t="shared" si="8"/>
        <v>0</v>
      </c>
      <c r="E207" s="70"/>
      <c r="F207" s="70"/>
      <c r="G207" s="70"/>
      <c r="H207" s="43"/>
      <c r="I207" s="43"/>
      <c r="J207" s="43"/>
    </row>
    <row r="208" spans="1:10" ht="15.75">
      <c r="A208" s="1" t="s">
        <v>186</v>
      </c>
      <c r="B208" s="26"/>
      <c r="C208" s="85"/>
      <c r="D208" s="69">
        <f t="shared" si="8"/>
        <v>0</v>
      </c>
      <c r="E208" s="69"/>
      <c r="F208" s="69"/>
      <c r="G208" s="69"/>
      <c r="H208" s="41"/>
      <c r="I208" s="41"/>
      <c r="J208" s="41"/>
    </row>
    <row r="209" spans="1:10" s="16" customFormat="1" ht="31.5">
      <c r="A209" s="1" t="s">
        <v>263</v>
      </c>
      <c r="B209" s="26" t="s">
        <v>264</v>
      </c>
      <c r="C209" s="77">
        <f>SUM(C210,C213,C227)</f>
        <v>68900</v>
      </c>
      <c r="D209" s="69">
        <f>SUM(D210,D213,D227)</f>
        <v>10382.14</v>
      </c>
      <c r="E209" s="69">
        <f>SUM(E210,E213,E227)</f>
        <v>10382.14</v>
      </c>
      <c r="F209" s="69">
        <f>SUM(F210,F213,F227)</f>
        <v>0</v>
      </c>
      <c r="G209" s="69">
        <f>SUM(G210,G213,G227)</f>
        <v>0</v>
      </c>
      <c r="H209" s="41"/>
      <c r="I209" s="41"/>
      <c r="J209" s="41"/>
    </row>
    <row r="210" spans="1:10" ht="31.5">
      <c r="A210" s="1" t="s">
        <v>330</v>
      </c>
      <c r="B210" s="26" t="s">
        <v>265</v>
      </c>
      <c r="C210" s="77">
        <f>SUM(C211:C212)</f>
        <v>62305</v>
      </c>
      <c r="D210" s="69">
        <f>SUM(D211:D212)</f>
        <v>10382.14</v>
      </c>
      <c r="E210" s="69">
        <f>SUM(E211:E212)</f>
        <v>10382.14</v>
      </c>
      <c r="F210" s="69">
        <f>SUM(F211:F212)</f>
        <v>0</v>
      </c>
      <c r="G210" s="69">
        <f>SUM(G211:G212)</f>
        <v>0</v>
      </c>
      <c r="H210" s="41"/>
      <c r="I210" s="41"/>
      <c r="J210" s="41"/>
    </row>
    <row r="211" spans="1:10" ht="15.75">
      <c r="A211" s="2" t="s">
        <v>149</v>
      </c>
      <c r="B211" s="27" t="s">
        <v>502</v>
      </c>
      <c r="C211" s="84">
        <v>47853</v>
      </c>
      <c r="D211" s="70">
        <f>SUM(E211:G211)</f>
        <v>7974</v>
      </c>
      <c r="E211" s="70">
        <v>7974</v>
      </c>
      <c r="F211" s="70"/>
      <c r="G211" s="70"/>
      <c r="H211" s="43"/>
      <c r="I211" s="43"/>
      <c r="J211" s="43"/>
    </row>
    <row r="212" spans="1:10" ht="15.75">
      <c r="A212" s="2" t="s">
        <v>170</v>
      </c>
      <c r="B212" s="27" t="s">
        <v>503</v>
      </c>
      <c r="C212" s="84">
        <v>14452</v>
      </c>
      <c r="D212" s="70">
        <f>SUM(E212:G212)</f>
        <v>2408.14</v>
      </c>
      <c r="E212" s="70">
        <v>2408.14</v>
      </c>
      <c r="F212" s="70"/>
      <c r="G212" s="70"/>
      <c r="H212" s="43"/>
      <c r="I212" s="43"/>
      <c r="J212" s="43"/>
    </row>
    <row r="213" spans="1:10" s="17" customFormat="1" ht="15.75">
      <c r="A213" s="1" t="s">
        <v>331</v>
      </c>
      <c r="B213" s="26" t="s">
        <v>266</v>
      </c>
      <c r="C213" s="77">
        <f>SUM(C214:C216,C221:C223,)</f>
        <v>0</v>
      </c>
      <c r="D213" s="69">
        <f>SUM(D214:D216,D221:D223,)</f>
        <v>0</v>
      </c>
      <c r="E213" s="69">
        <f>SUM(E214:E216,E221:E223,)</f>
        <v>0</v>
      </c>
      <c r="F213" s="69">
        <f>SUM(F214:F216,F221:F223,)</f>
        <v>0</v>
      </c>
      <c r="G213" s="69">
        <f>SUM(G214:G216,G221:G223,)</f>
        <v>0</v>
      </c>
      <c r="H213" s="41"/>
      <c r="I213" s="41"/>
      <c r="J213" s="41"/>
    </row>
    <row r="214" spans="1:10" ht="15.75">
      <c r="A214" s="4" t="s">
        <v>152</v>
      </c>
      <c r="B214" s="27"/>
      <c r="C214" s="84"/>
      <c r="D214" s="69">
        <f>SUM(E214:G214)</f>
        <v>0</v>
      </c>
      <c r="E214" s="70"/>
      <c r="F214" s="70"/>
      <c r="G214" s="70"/>
      <c r="H214" s="43"/>
      <c r="I214" s="43"/>
      <c r="J214" s="43"/>
    </row>
    <row r="215" spans="1:10" ht="15.75">
      <c r="A215" s="1" t="s">
        <v>153</v>
      </c>
      <c r="B215" s="27"/>
      <c r="C215" s="84"/>
      <c r="D215" s="69">
        <f>SUM(E215:G215)</f>
        <v>0</v>
      </c>
      <c r="E215" s="70"/>
      <c r="F215" s="70"/>
      <c r="G215" s="70"/>
      <c r="H215" s="43"/>
      <c r="I215" s="43"/>
      <c r="J215" s="43"/>
    </row>
    <row r="216" spans="1:10" ht="15.75">
      <c r="A216" s="1" t="s">
        <v>154</v>
      </c>
      <c r="B216" s="27"/>
      <c r="C216" s="77">
        <f>SUM(C217:C220)</f>
        <v>0</v>
      </c>
      <c r="D216" s="69">
        <f>SUM(D217:D220)</f>
        <v>0</v>
      </c>
      <c r="E216" s="69">
        <f>SUM(E217:E220)</f>
        <v>0</v>
      </c>
      <c r="F216" s="69">
        <f>SUM(F217:F220)</f>
        <v>0</v>
      </c>
      <c r="G216" s="69">
        <f>SUM(G217:G220)</f>
        <v>0</v>
      </c>
      <c r="H216" s="43"/>
      <c r="I216" s="43"/>
      <c r="J216" s="43"/>
    </row>
    <row r="217" spans="1:10" ht="15.75">
      <c r="A217" s="2" t="s">
        <v>155</v>
      </c>
      <c r="B217" s="27"/>
      <c r="C217" s="84"/>
      <c r="D217" s="70">
        <f aca="true" t="shared" si="9" ref="D217:D222">SUM(E217:G217)</f>
        <v>0</v>
      </c>
      <c r="E217" s="70"/>
      <c r="F217" s="70"/>
      <c r="G217" s="70"/>
      <c r="H217" s="43"/>
      <c r="I217" s="43"/>
      <c r="J217" s="43"/>
    </row>
    <row r="218" spans="1:10" ht="15.75">
      <c r="A218" s="2" t="s">
        <v>156</v>
      </c>
      <c r="B218" s="27"/>
      <c r="C218" s="84"/>
      <c r="D218" s="70">
        <f t="shared" si="9"/>
        <v>0</v>
      </c>
      <c r="E218" s="70"/>
      <c r="F218" s="70"/>
      <c r="G218" s="70"/>
      <c r="H218" s="43"/>
      <c r="I218" s="43"/>
      <c r="J218" s="43"/>
    </row>
    <row r="219" spans="1:10" ht="15.75">
      <c r="A219" s="2" t="s">
        <v>157</v>
      </c>
      <c r="B219" s="27"/>
      <c r="C219" s="84"/>
      <c r="D219" s="70">
        <f t="shared" si="9"/>
        <v>0</v>
      </c>
      <c r="E219" s="70"/>
      <c r="F219" s="70"/>
      <c r="G219" s="70"/>
      <c r="H219" s="43"/>
      <c r="I219" s="43"/>
      <c r="J219" s="43"/>
    </row>
    <row r="220" spans="1:10" ht="15.75">
      <c r="A220" s="2" t="s">
        <v>158</v>
      </c>
      <c r="B220" s="27"/>
      <c r="C220" s="84"/>
      <c r="D220" s="70">
        <f t="shared" si="9"/>
        <v>0</v>
      </c>
      <c r="E220" s="70"/>
      <c r="F220" s="70"/>
      <c r="G220" s="70"/>
      <c r="H220" s="43"/>
      <c r="I220" s="43"/>
      <c r="J220" s="43"/>
    </row>
    <row r="221" spans="1:10" ht="15.75">
      <c r="A221" s="4" t="s">
        <v>205</v>
      </c>
      <c r="B221" s="27"/>
      <c r="C221" s="84"/>
      <c r="D221" s="69">
        <f t="shared" si="9"/>
        <v>0</v>
      </c>
      <c r="E221" s="70"/>
      <c r="F221" s="70"/>
      <c r="G221" s="70"/>
      <c r="H221" s="43"/>
      <c r="I221" s="43"/>
      <c r="J221" s="43"/>
    </row>
    <row r="222" spans="1:10" ht="15.75">
      <c r="A222" s="1" t="s">
        <v>176</v>
      </c>
      <c r="B222" s="27"/>
      <c r="C222" s="84"/>
      <c r="D222" s="69">
        <f t="shared" si="9"/>
        <v>0</v>
      </c>
      <c r="E222" s="70"/>
      <c r="F222" s="70"/>
      <c r="G222" s="70"/>
      <c r="H222" s="43"/>
      <c r="I222" s="43"/>
      <c r="J222" s="43"/>
    </row>
    <row r="223" spans="1:10" ht="15.75">
      <c r="A223" s="1" t="s">
        <v>349</v>
      </c>
      <c r="B223" s="27"/>
      <c r="C223" s="77">
        <f>SUM(C224:C226)</f>
        <v>0</v>
      </c>
      <c r="D223" s="69">
        <f>SUM(D224:D226)</f>
        <v>0</v>
      </c>
      <c r="E223" s="69">
        <f>SUM(E224:E226)</f>
        <v>0</v>
      </c>
      <c r="F223" s="69">
        <f>SUM(F224:F226)</f>
        <v>0</v>
      </c>
      <c r="G223" s="69">
        <f>SUM(G224:G226)</f>
        <v>0</v>
      </c>
      <c r="H223" s="43"/>
      <c r="I223" s="43"/>
      <c r="J223" s="43"/>
    </row>
    <row r="224" spans="1:10" ht="15.75">
      <c r="A224" s="5"/>
      <c r="B224" s="27"/>
      <c r="C224" s="84"/>
      <c r="D224" s="70">
        <f>SUM(E224:G224)</f>
        <v>0</v>
      </c>
      <c r="E224" s="70"/>
      <c r="F224" s="70"/>
      <c r="G224" s="70"/>
      <c r="H224" s="43"/>
      <c r="I224" s="43"/>
      <c r="J224" s="43"/>
    </row>
    <row r="225" spans="1:10" ht="15.75">
      <c r="A225" s="5"/>
      <c r="B225" s="27"/>
      <c r="C225" s="84"/>
      <c r="D225" s="70">
        <f>SUM(E225:G225)</f>
        <v>0</v>
      </c>
      <c r="E225" s="70"/>
      <c r="F225" s="70"/>
      <c r="G225" s="70"/>
      <c r="H225" s="43"/>
      <c r="I225" s="43"/>
      <c r="J225" s="43"/>
    </row>
    <row r="226" spans="1:10" ht="15.75">
      <c r="A226" s="5"/>
      <c r="B226" s="27"/>
      <c r="C226" s="84"/>
      <c r="D226" s="70">
        <f>SUM(E226:G226)</f>
        <v>0</v>
      </c>
      <c r="E226" s="70"/>
      <c r="F226" s="70"/>
      <c r="G226" s="70"/>
      <c r="H226" s="43"/>
      <c r="I226" s="43"/>
      <c r="J226" s="43"/>
    </row>
    <row r="227" spans="1:10" ht="15.75">
      <c r="A227" s="1" t="s">
        <v>85</v>
      </c>
      <c r="B227" s="26" t="s">
        <v>267</v>
      </c>
      <c r="C227" s="77">
        <f>SUM(C228,C234)</f>
        <v>6595</v>
      </c>
      <c r="D227" s="69">
        <f>SUM(D228,D234)</f>
        <v>0</v>
      </c>
      <c r="E227" s="69">
        <f>SUM(E228,E234)</f>
        <v>0</v>
      </c>
      <c r="F227" s="69">
        <f>SUM(F228,F234)</f>
        <v>0</v>
      </c>
      <c r="G227" s="69">
        <f>SUM(G228,G234)</f>
        <v>0</v>
      </c>
      <c r="H227" s="41"/>
      <c r="I227" s="41"/>
      <c r="J227" s="41"/>
    </row>
    <row r="228" spans="1:10" s="17" customFormat="1" ht="31.5">
      <c r="A228" s="1" t="s">
        <v>86</v>
      </c>
      <c r="B228" s="27"/>
      <c r="C228" s="77">
        <f>SUM(C229:C233)</f>
        <v>0</v>
      </c>
      <c r="D228" s="69">
        <f>SUM(D229:D233)</f>
        <v>0</v>
      </c>
      <c r="E228" s="69">
        <f>SUM(E229:E233)</f>
        <v>0</v>
      </c>
      <c r="F228" s="69">
        <f>SUM(F229:F233)</f>
        <v>0</v>
      </c>
      <c r="G228" s="69">
        <f>SUM(G229:G233)</f>
        <v>0</v>
      </c>
      <c r="H228" s="41"/>
      <c r="I228" s="41"/>
      <c r="J228" s="41"/>
    </row>
    <row r="229" spans="1:10" ht="15.75">
      <c r="A229" s="2" t="s">
        <v>326</v>
      </c>
      <c r="B229" s="27"/>
      <c r="C229" s="84"/>
      <c r="D229" s="70">
        <f>SUM(E229:G229)</f>
        <v>0</v>
      </c>
      <c r="E229" s="70"/>
      <c r="F229" s="70"/>
      <c r="G229" s="70"/>
      <c r="H229" s="43"/>
      <c r="I229" s="43"/>
      <c r="J229" s="43"/>
    </row>
    <row r="230" spans="1:10" ht="15.75">
      <c r="A230" s="2" t="s">
        <v>365</v>
      </c>
      <c r="B230" s="27"/>
      <c r="C230" s="84"/>
      <c r="D230" s="70">
        <f>SUM(E230:G230)</f>
        <v>0</v>
      </c>
      <c r="E230" s="70"/>
      <c r="F230" s="70"/>
      <c r="G230" s="70"/>
      <c r="H230" s="43"/>
      <c r="I230" s="43"/>
      <c r="J230" s="43"/>
    </row>
    <row r="231" spans="1:10" ht="15.75">
      <c r="A231" s="2" t="s">
        <v>253</v>
      </c>
      <c r="B231" s="27"/>
      <c r="C231" s="84"/>
      <c r="D231" s="70">
        <f>SUM(E231:G231)</f>
        <v>0</v>
      </c>
      <c r="E231" s="70"/>
      <c r="F231" s="70"/>
      <c r="G231" s="70"/>
      <c r="H231" s="43"/>
      <c r="I231" s="43"/>
      <c r="J231" s="43"/>
    </row>
    <row r="232" spans="1:10" ht="15.75">
      <c r="A232" s="2" t="s">
        <v>251</v>
      </c>
      <c r="B232" s="27"/>
      <c r="C232" s="84"/>
      <c r="D232" s="70">
        <f>SUM(E232:G232)</f>
        <v>0</v>
      </c>
      <c r="E232" s="70"/>
      <c r="F232" s="70"/>
      <c r="G232" s="70"/>
      <c r="H232" s="43"/>
      <c r="I232" s="43"/>
      <c r="J232" s="43"/>
    </row>
    <row r="233" spans="1:10" ht="15.75">
      <c r="A233" s="2" t="s">
        <v>252</v>
      </c>
      <c r="B233" s="27"/>
      <c r="C233" s="84"/>
      <c r="D233" s="70">
        <f>SUM(E233:G233)</f>
        <v>0</v>
      </c>
      <c r="E233" s="70"/>
      <c r="F233" s="70"/>
      <c r="G233" s="70"/>
      <c r="H233" s="43"/>
      <c r="I233" s="43"/>
      <c r="J233" s="43"/>
    </row>
    <row r="234" spans="1:10" s="17" customFormat="1" ht="15.75">
      <c r="A234" s="1" t="s">
        <v>87</v>
      </c>
      <c r="B234" s="27" t="s">
        <v>504</v>
      </c>
      <c r="C234" s="77">
        <f>SUM(C235:C237)</f>
        <v>6595</v>
      </c>
      <c r="D234" s="69">
        <f>SUM(D235:D237)</f>
        <v>0</v>
      </c>
      <c r="E234" s="69">
        <f>SUM(E235:E237)</f>
        <v>0</v>
      </c>
      <c r="F234" s="69">
        <f>SUM(F235:F237)</f>
        <v>0</v>
      </c>
      <c r="G234" s="69">
        <f>SUM(G235:G237)</f>
        <v>0</v>
      </c>
      <c r="H234" s="41"/>
      <c r="I234" s="41"/>
      <c r="J234" s="41"/>
    </row>
    <row r="235" spans="1:10" ht="15.75">
      <c r="A235" s="2" t="s">
        <v>401</v>
      </c>
      <c r="B235" s="27"/>
      <c r="C235" s="84"/>
      <c r="D235" s="70">
        <f>SUM(E235:G235)</f>
        <v>0</v>
      </c>
      <c r="E235" s="70"/>
      <c r="F235" s="70"/>
      <c r="G235" s="70"/>
      <c r="H235" s="43"/>
      <c r="I235" s="43"/>
      <c r="J235" s="43"/>
    </row>
    <row r="236" spans="1:10" ht="15.75">
      <c r="A236" s="2" t="s">
        <v>255</v>
      </c>
      <c r="B236" s="27"/>
      <c r="C236" s="84"/>
      <c r="D236" s="70">
        <f>SUM(E236:G236)</f>
        <v>0</v>
      </c>
      <c r="E236" s="70"/>
      <c r="F236" s="70"/>
      <c r="G236" s="70"/>
      <c r="H236" s="43"/>
      <c r="I236" s="43"/>
      <c r="J236" s="43"/>
    </row>
    <row r="237" spans="1:10" ht="15.75">
      <c r="A237" s="2" t="s">
        <v>256</v>
      </c>
      <c r="B237" s="27"/>
      <c r="C237" s="84">
        <v>6595</v>
      </c>
      <c r="D237" s="70">
        <f>SUM(E237:G237)</f>
        <v>0</v>
      </c>
      <c r="E237" s="70"/>
      <c r="F237" s="70"/>
      <c r="G237" s="70"/>
      <c r="H237" s="43"/>
      <c r="I237" s="43"/>
      <c r="J237" s="43"/>
    </row>
    <row r="238" spans="1:10" ht="21.75" customHeight="1">
      <c r="A238" s="1" t="s">
        <v>58</v>
      </c>
      <c r="B238" s="26" t="s">
        <v>60</v>
      </c>
      <c r="C238" s="77">
        <f>SUM(C239,C242)</f>
        <v>0</v>
      </c>
      <c r="D238" s="69">
        <f>SUM(D239,D242)</f>
        <v>0</v>
      </c>
      <c r="E238" s="69">
        <f>SUM(E239,E242)</f>
        <v>0</v>
      </c>
      <c r="F238" s="69">
        <f>SUM(F239,F242)</f>
        <v>0</v>
      </c>
      <c r="G238" s="69">
        <f>SUM(G239,G242)</f>
        <v>0</v>
      </c>
      <c r="H238" s="43"/>
      <c r="I238" s="43"/>
      <c r="J238" s="43"/>
    </row>
    <row r="239" spans="1:10" s="17" customFormat="1" ht="17.25" customHeight="1">
      <c r="A239" s="1" t="s">
        <v>91</v>
      </c>
      <c r="B239" s="26" t="s">
        <v>408</v>
      </c>
      <c r="C239" s="77">
        <f>SUM(C240:C241)</f>
        <v>0</v>
      </c>
      <c r="D239" s="69">
        <f>SUM(D240:D241)</f>
        <v>0</v>
      </c>
      <c r="E239" s="69">
        <f>SUM(E240:E241)</f>
        <v>0</v>
      </c>
      <c r="F239" s="69">
        <f>SUM(F240:F241)</f>
        <v>0</v>
      </c>
      <c r="G239" s="69">
        <f>SUM(G240:G241)</f>
        <v>0</v>
      </c>
      <c r="H239" s="41"/>
      <c r="I239" s="41"/>
      <c r="J239" s="41"/>
    </row>
    <row r="240" spans="1:10" ht="15.75">
      <c r="A240" s="2" t="s">
        <v>91</v>
      </c>
      <c r="B240" s="27"/>
      <c r="C240" s="84"/>
      <c r="D240" s="70">
        <f>SUM(E240:G240)</f>
        <v>0</v>
      </c>
      <c r="E240" s="70"/>
      <c r="F240" s="70"/>
      <c r="G240" s="70"/>
      <c r="H240" s="43"/>
      <c r="I240" s="43"/>
      <c r="J240" s="43"/>
    </row>
    <row r="241" spans="1:10" ht="15.75">
      <c r="A241" s="2" t="s">
        <v>91</v>
      </c>
      <c r="B241" s="27"/>
      <c r="C241" s="84"/>
      <c r="D241" s="70">
        <f>SUM(E241:G241)</f>
        <v>0</v>
      </c>
      <c r="E241" s="70"/>
      <c r="F241" s="70"/>
      <c r="G241" s="70"/>
      <c r="H241" s="43"/>
      <c r="I241" s="43"/>
      <c r="J241" s="43"/>
    </row>
    <row r="242" spans="1:10" ht="19.5" customHeight="1">
      <c r="A242" s="1" t="s">
        <v>59</v>
      </c>
      <c r="B242" s="26" t="s">
        <v>57</v>
      </c>
      <c r="C242" s="85"/>
      <c r="D242" s="69">
        <f>SUM(E242:G242)</f>
        <v>0</v>
      </c>
      <c r="E242" s="69"/>
      <c r="F242" s="69"/>
      <c r="G242" s="69"/>
      <c r="H242" s="41"/>
      <c r="I242" s="41"/>
      <c r="J242" s="41"/>
    </row>
    <row r="243" spans="1:10" ht="15.75">
      <c r="A243" s="1" t="s">
        <v>61</v>
      </c>
      <c r="B243" s="26" t="s">
        <v>63</v>
      </c>
      <c r="C243" s="77">
        <f>SUM(C244,C248,C251)</f>
        <v>408867</v>
      </c>
      <c r="D243" s="69">
        <f>SUM(D244,D248,D251)</f>
        <v>0</v>
      </c>
      <c r="E243" s="69">
        <f>SUM(E244,E248,E251)</f>
        <v>0</v>
      </c>
      <c r="F243" s="69">
        <f>SUM(F244,F248,F251)</f>
        <v>0</v>
      </c>
      <c r="G243" s="69">
        <f>SUM(G244,G248,G251)</f>
        <v>0</v>
      </c>
      <c r="H243" s="41"/>
      <c r="I243" s="41"/>
      <c r="J243" s="41"/>
    </row>
    <row r="244" spans="1:10" s="17" customFormat="1" ht="15.75">
      <c r="A244" s="1" t="s">
        <v>62</v>
      </c>
      <c r="B244" s="26" t="s">
        <v>67</v>
      </c>
      <c r="C244" s="77">
        <f>SUM(C245:C247)</f>
        <v>401000</v>
      </c>
      <c r="D244" s="69">
        <f>SUM(D245:D247)</f>
        <v>0</v>
      </c>
      <c r="E244" s="69">
        <f>SUM(E245:E247)</f>
        <v>0</v>
      </c>
      <c r="F244" s="69">
        <f>SUM(F245:F247)</f>
        <v>0</v>
      </c>
      <c r="G244" s="69">
        <f>SUM(G245:G247)</f>
        <v>0</v>
      </c>
      <c r="H244" s="41"/>
      <c r="I244" s="41"/>
      <c r="J244" s="41"/>
    </row>
    <row r="245" spans="1:10" ht="15.75">
      <c r="A245" s="5" t="s">
        <v>64</v>
      </c>
      <c r="B245" s="27" t="s">
        <v>505</v>
      </c>
      <c r="C245" s="84"/>
      <c r="D245" s="70">
        <f aca="true" t="shared" si="10" ref="D245:D250">SUM(E245:G245)</f>
        <v>0</v>
      </c>
      <c r="E245" s="70"/>
      <c r="F245" s="70"/>
      <c r="G245" s="70"/>
      <c r="H245" s="43"/>
      <c r="I245" s="43"/>
      <c r="J245" s="43"/>
    </row>
    <row r="246" spans="1:10" ht="15.75">
      <c r="A246" s="5" t="s">
        <v>65</v>
      </c>
      <c r="B246" s="27" t="s">
        <v>505</v>
      </c>
      <c r="C246" s="84">
        <v>401000</v>
      </c>
      <c r="D246" s="70">
        <f t="shared" si="10"/>
        <v>0</v>
      </c>
      <c r="E246" s="70"/>
      <c r="F246" s="70"/>
      <c r="G246" s="70"/>
      <c r="H246" s="43"/>
      <c r="I246" s="43"/>
      <c r="J246" s="43"/>
    </row>
    <row r="247" spans="1:10" ht="15.75">
      <c r="A247" s="5" t="s">
        <v>66</v>
      </c>
      <c r="B247" s="27" t="s">
        <v>505</v>
      </c>
      <c r="C247" s="84"/>
      <c r="D247" s="70">
        <f t="shared" si="10"/>
        <v>0</v>
      </c>
      <c r="E247" s="70"/>
      <c r="F247" s="70"/>
      <c r="G247" s="70"/>
      <c r="H247" s="43"/>
      <c r="I247" s="43"/>
      <c r="J247" s="43"/>
    </row>
    <row r="248" spans="1:10" ht="15.75">
      <c r="A248" s="1" t="s">
        <v>62</v>
      </c>
      <c r="B248" s="26" t="s">
        <v>68</v>
      </c>
      <c r="C248" s="77">
        <f>SUM(C249:C250)</f>
        <v>0</v>
      </c>
      <c r="D248" s="69">
        <f>SUM(D249:D250)</f>
        <v>0</v>
      </c>
      <c r="E248" s="69">
        <f>SUM(E249:E250)</f>
        <v>0</v>
      </c>
      <c r="F248" s="69">
        <f>SUM(F249:F250)</f>
        <v>0</v>
      </c>
      <c r="G248" s="69">
        <f>SUM(G249:G250)</f>
        <v>0</v>
      </c>
      <c r="H248" s="43"/>
      <c r="I248" s="43"/>
      <c r="J248" s="43"/>
    </row>
    <row r="249" spans="1:10" ht="15.75">
      <c r="A249" s="5" t="s">
        <v>69</v>
      </c>
      <c r="B249" s="27"/>
      <c r="C249" s="84"/>
      <c r="D249" s="70">
        <f t="shared" si="10"/>
        <v>0</v>
      </c>
      <c r="E249" s="70"/>
      <c r="F249" s="70"/>
      <c r="G249" s="70"/>
      <c r="H249" s="43"/>
      <c r="I249" s="43"/>
      <c r="J249" s="43"/>
    </row>
    <row r="250" spans="1:10" ht="15.75">
      <c r="A250" s="5" t="s">
        <v>70</v>
      </c>
      <c r="B250" s="27"/>
      <c r="C250" s="84"/>
      <c r="D250" s="70">
        <f t="shared" si="10"/>
        <v>0</v>
      </c>
      <c r="E250" s="70"/>
      <c r="F250" s="70"/>
      <c r="G250" s="70"/>
      <c r="H250" s="43"/>
      <c r="I250" s="43"/>
      <c r="J250" s="43"/>
    </row>
    <row r="251" spans="1:10" ht="31.5">
      <c r="A251" s="1" t="s">
        <v>71</v>
      </c>
      <c r="B251" s="26" t="s">
        <v>72</v>
      </c>
      <c r="C251" s="77">
        <f>SUM(C252,C260)</f>
        <v>7867</v>
      </c>
      <c r="D251" s="69">
        <f>SUM(D252,D260)</f>
        <v>0</v>
      </c>
      <c r="E251" s="69">
        <f>SUM(E252,E260)</f>
        <v>0</v>
      </c>
      <c r="F251" s="69">
        <f>SUM(F252,F260)</f>
        <v>0</v>
      </c>
      <c r="G251" s="69">
        <f>SUM(G252,G260)</f>
        <v>0</v>
      </c>
      <c r="H251" s="41"/>
      <c r="I251" s="41"/>
      <c r="J251" s="41"/>
    </row>
    <row r="252" spans="1:10" ht="15.75">
      <c r="A252" s="1" t="s">
        <v>409</v>
      </c>
      <c r="B252" s="26" t="s">
        <v>75</v>
      </c>
      <c r="C252" s="77">
        <f>SUM(C253:C259)</f>
        <v>7867</v>
      </c>
      <c r="D252" s="69">
        <f>SUM(D253:D259)</f>
        <v>0</v>
      </c>
      <c r="E252" s="69">
        <f>SUM(E253:E259)</f>
        <v>0</v>
      </c>
      <c r="F252" s="69">
        <f>SUM(F253:F259)</f>
        <v>0</v>
      </c>
      <c r="G252" s="69">
        <f>SUM(G253:G259)</f>
        <v>0</v>
      </c>
      <c r="H252" s="41"/>
      <c r="I252" s="41"/>
      <c r="J252" s="41"/>
    </row>
    <row r="253" spans="1:10" ht="15.75">
      <c r="A253" s="2" t="s">
        <v>237</v>
      </c>
      <c r="B253" s="27" t="s">
        <v>506</v>
      </c>
      <c r="C253" s="84"/>
      <c r="D253" s="70">
        <f aca="true" t="shared" si="11" ref="D253:D262">SUM(E253:G253)</f>
        <v>0</v>
      </c>
      <c r="E253" s="70"/>
      <c r="F253" s="70"/>
      <c r="G253" s="70"/>
      <c r="H253" s="43"/>
      <c r="I253" s="43"/>
      <c r="J253" s="43"/>
    </row>
    <row r="254" spans="1:10" ht="15.75">
      <c r="A254" s="2" t="s">
        <v>471</v>
      </c>
      <c r="B254" s="56" t="s">
        <v>507</v>
      </c>
      <c r="C254" s="84"/>
      <c r="D254" s="70">
        <f t="shared" si="11"/>
        <v>0</v>
      </c>
      <c r="E254" s="70"/>
      <c r="F254" s="70"/>
      <c r="G254" s="70"/>
      <c r="H254" s="43"/>
      <c r="I254" s="43"/>
      <c r="J254" s="43"/>
    </row>
    <row r="255" spans="1:10" ht="15.75">
      <c r="A255" s="2" t="s">
        <v>237</v>
      </c>
      <c r="B255" s="27"/>
      <c r="C255" s="84"/>
      <c r="D255" s="70">
        <f t="shared" si="11"/>
        <v>0</v>
      </c>
      <c r="E255" s="70"/>
      <c r="F255" s="70"/>
      <c r="G255" s="70"/>
      <c r="H255" s="43"/>
      <c r="I255" s="43"/>
      <c r="J255" s="43"/>
    </row>
    <row r="256" spans="1:10" ht="15.75">
      <c r="A256" s="2" t="s">
        <v>73</v>
      </c>
      <c r="B256" s="27" t="s">
        <v>508</v>
      </c>
      <c r="C256" s="84">
        <v>5965</v>
      </c>
      <c r="D256" s="70">
        <f t="shared" si="11"/>
        <v>0</v>
      </c>
      <c r="E256" s="70"/>
      <c r="F256" s="70"/>
      <c r="G256" s="70"/>
      <c r="H256" s="43"/>
      <c r="I256" s="43"/>
      <c r="J256" s="43"/>
    </row>
    <row r="257" spans="1:10" ht="15.75">
      <c r="A257" s="2" t="s">
        <v>73</v>
      </c>
      <c r="B257" s="27" t="s">
        <v>509</v>
      </c>
      <c r="C257" s="84">
        <v>1802</v>
      </c>
      <c r="D257" s="70">
        <f t="shared" si="11"/>
        <v>0</v>
      </c>
      <c r="E257" s="70"/>
      <c r="F257" s="70"/>
      <c r="G257" s="70"/>
      <c r="H257" s="43"/>
      <c r="I257" s="43"/>
      <c r="J257" s="43"/>
    </row>
    <row r="258" spans="1:10" ht="15.75">
      <c r="A258" s="2" t="s">
        <v>74</v>
      </c>
      <c r="B258" s="27"/>
      <c r="C258" s="84"/>
      <c r="D258" s="70">
        <f t="shared" si="11"/>
        <v>0</v>
      </c>
      <c r="E258" s="70"/>
      <c r="F258" s="70"/>
      <c r="G258" s="70"/>
      <c r="H258" s="43"/>
      <c r="I258" s="43"/>
      <c r="J258" s="43"/>
    </row>
    <row r="259" spans="1:10" ht="18" customHeight="1">
      <c r="A259" s="2" t="s">
        <v>450</v>
      </c>
      <c r="B259" s="27" t="s">
        <v>510</v>
      </c>
      <c r="C259" s="84">
        <v>100</v>
      </c>
      <c r="D259" s="70">
        <f t="shared" si="11"/>
        <v>0</v>
      </c>
      <c r="E259" s="70"/>
      <c r="F259" s="70"/>
      <c r="G259" s="70"/>
      <c r="H259" s="43"/>
      <c r="I259" s="43"/>
      <c r="J259" s="43"/>
    </row>
    <row r="260" spans="1:10" ht="31.5">
      <c r="A260" s="1" t="s">
        <v>410</v>
      </c>
      <c r="B260" s="26" t="s">
        <v>76</v>
      </c>
      <c r="C260" s="77">
        <f>SUM(C261:C263)</f>
        <v>0</v>
      </c>
      <c r="D260" s="69">
        <f>SUM(D261:D263)</f>
        <v>0</v>
      </c>
      <c r="E260" s="69">
        <f>SUM(E261:E263)</f>
        <v>0</v>
      </c>
      <c r="F260" s="69">
        <f>SUM(F261:F263)</f>
        <v>0</v>
      </c>
      <c r="G260" s="69">
        <f>SUM(G261:G263)</f>
        <v>0</v>
      </c>
      <c r="H260" s="43"/>
      <c r="I260" s="43"/>
      <c r="J260" s="43"/>
    </row>
    <row r="261" spans="1:10" ht="15.75">
      <c r="A261" s="2" t="s">
        <v>77</v>
      </c>
      <c r="B261" s="27"/>
      <c r="C261" s="84"/>
      <c r="D261" s="70">
        <f t="shared" si="11"/>
        <v>0</v>
      </c>
      <c r="E261" s="70"/>
      <c r="F261" s="70"/>
      <c r="G261" s="70"/>
      <c r="H261" s="43"/>
      <c r="I261" s="43"/>
      <c r="J261" s="43"/>
    </row>
    <row r="262" spans="1:10" ht="15.75">
      <c r="A262" s="2" t="s">
        <v>249</v>
      </c>
      <c r="B262" s="57"/>
      <c r="C262" s="85"/>
      <c r="D262" s="70">
        <f t="shared" si="11"/>
        <v>0</v>
      </c>
      <c r="E262" s="69"/>
      <c r="F262" s="69"/>
      <c r="G262" s="69"/>
      <c r="H262" s="41"/>
      <c r="I262" s="41"/>
      <c r="J262" s="41"/>
    </row>
    <row r="263" spans="1:10" ht="15.75">
      <c r="A263" s="2" t="s">
        <v>249</v>
      </c>
      <c r="B263" s="27"/>
      <c r="C263" s="84"/>
      <c r="D263" s="70">
        <f>F263+G263</f>
        <v>0</v>
      </c>
      <c r="E263" s="70"/>
      <c r="F263" s="70"/>
      <c r="G263" s="70"/>
      <c r="H263" s="43"/>
      <c r="I263" s="43"/>
      <c r="J263" s="43"/>
    </row>
    <row r="264" spans="1:10" ht="31.5">
      <c r="A264" s="1" t="s">
        <v>92</v>
      </c>
      <c r="B264" s="26" t="s">
        <v>367</v>
      </c>
      <c r="C264" s="77">
        <f>SUM(C265,C281,C308)</f>
        <v>119875</v>
      </c>
      <c r="D264" s="69">
        <f>SUM(D265,D281,D308)</f>
        <v>80072.7</v>
      </c>
      <c r="E264" s="69">
        <f>SUM(E265,E281,E308)</f>
        <v>0</v>
      </c>
      <c r="F264" s="69">
        <f>SUM(F265,F281,F308)</f>
        <v>0</v>
      </c>
      <c r="G264" s="69">
        <f>SUM(G265,G281,G308)</f>
        <v>80072.7</v>
      </c>
      <c r="H264" s="41"/>
      <c r="I264" s="41"/>
      <c r="J264" s="41"/>
    </row>
    <row r="265" spans="1:10" ht="15.75">
      <c r="A265" s="1" t="s">
        <v>93</v>
      </c>
      <c r="B265" s="26" t="s">
        <v>366</v>
      </c>
      <c r="C265" s="77">
        <f>SUM(C266,C269,C275)</f>
        <v>0</v>
      </c>
      <c r="D265" s="69">
        <f>SUM(D266,D269,D275)</f>
        <v>0</v>
      </c>
      <c r="E265" s="69">
        <f>SUM(E266,E269,E275)</f>
        <v>0</v>
      </c>
      <c r="F265" s="69">
        <f>SUM(F266,F269,F275)</f>
        <v>0</v>
      </c>
      <c r="G265" s="69">
        <f>SUM(G266,G269,G275)</f>
        <v>0</v>
      </c>
      <c r="H265" s="41"/>
      <c r="I265" s="41"/>
      <c r="J265" s="41"/>
    </row>
    <row r="266" spans="1:10" ht="15.75">
      <c r="A266" s="1" t="s">
        <v>411</v>
      </c>
      <c r="B266" s="26" t="s">
        <v>94</v>
      </c>
      <c r="C266" s="77">
        <f>SUM(C267:C268)</f>
        <v>0</v>
      </c>
      <c r="D266" s="69">
        <f>SUM(D267:D268)</f>
        <v>0</v>
      </c>
      <c r="E266" s="69">
        <f>SUM(E267:E268)</f>
        <v>0</v>
      </c>
      <c r="F266" s="69">
        <f>SUM(F267:F268)</f>
        <v>0</v>
      </c>
      <c r="G266" s="69">
        <f>SUM(G267:G268)</f>
        <v>0</v>
      </c>
      <c r="H266" s="41"/>
      <c r="I266" s="41"/>
      <c r="J266" s="41"/>
    </row>
    <row r="267" spans="1:10" ht="15.75">
      <c r="A267" s="2" t="s">
        <v>95</v>
      </c>
      <c r="B267" s="27"/>
      <c r="C267" s="84"/>
      <c r="D267" s="70">
        <f>SUM(E267:G267)</f>
        <v>0</v>
      </c>
      <c r="E267" s="70"/>
      <c r="F267" s="70"/>
      <c r="G267" s="70"/>
      <c r="H267" s="43"/>
      <c r="I267" s="43"/>
      <c r="J267" s="43"/>
    </row>
    <row r="268" spans="1:10" ht="15.75">
      <c r="A268" s="2" t="s">
        <v>95</v>
      </c>
      <c r="B268" s="27"/>
      <c r="C268" s="84"/>
      <c r="D268" s="70">
        <f>SUM(E268:G268)</f>
        <v>0</v>
      </c>
      <c r="E268" s="70"/>
      <c r="F268" s="70"/>
      <c r="G268" s="70"/>
      <c r="H268" s="43"/>
      <c r="I268" s="43"/>
      <c r="J268" s="43"/>
    </row>
    <row r="269" spans="1:10" ht="15.75">
      <c r="A269" s="1" t="s">
        <v>412</v>
      </c>
      <c r="B269" s="26" t="s">
        <v>96</v>
      </c>
      <c r="C269" s="77">
        <f>SUM(C270:C274)</f>
        <v>0</v>
      </c>
      <c r="D269" s="69">
        <f>SUM(D270:D274)</f>
        <v>0</v>
      </c>
      <c r="E269" s="69">
        <f>SUM(E270:E274)</f>
        <v>0</v>
      </c>
      <c r="F269" s="69">
        <f>SUM(F270:F274)</f>
        <v>0</v>
      </c>
      <c r="G269" s="69">
        <f>SUM(G270:G274)</f>
        <v>0</v>
      </c>
      <c r="H269" s="41"/>
      <c r="I269" s="41"/>
      <c r="J269" s="41"/>
    </row>
    <row r="270" spans="1:10" ht="15.75">
      <c r="A270" s="2" t="s">
        <v>95</v>
      </c>
      <c r="B270" s="28"/>
      <c r="C270" s="84"/>
      <c r="D270" s="70">
        <f aca="true" t="shared" si="12" ref="D270:D280">SUM(E270:G270)</f>
        <v>0</v>
      </c>
      <c r="E270" s="70"/>
      <c r="F270" s="70"/>
      <c r="G270" s="70"/>
      <c r="H270" s="43"/>
      <c r="I270" s="43"/>
      <c r="J270" s="43"/>
    </row>
    <row r="271" spans="1:10" ht="15.75">
      <c r="A271" s="2" t="s">
        <v>97</v>
      </c>
      <c r="B271" s="28"/>
      <c r="C271" s="84"/>
      <c r="D271" s="70">
        <f t="shared" si="12"/>
        <v>0</v>
      </c>
      <c r="E271" s="70"/>
      <c r="F271" s="70"/>
      <c r="G271" s="70"/>
      <c r="H271" s="43"/>
      <c r="I271" s="43"/>
      <c r="J271" s="43"/>
    </row>
    <row r="272" spans="1:10" ht="15.75">
      <c r="A272" s="2" t="s">
        <v>97</v>
      </c>
      <c r="B272" s="28"/>
      <c r="C272" s="84"/>
      <c r="D272" s="70">
        <f t="shared" si="12"/>
        <v>0</v>
      </c>
      <c r="E272" s="70"/>
      <c r="F272" s="70"/>
      <c r="G272" s="70"/>
      <c r="H272" s="43"/>
      <c r="I272" s="43"/>
      <c r="J272" s="43"/>
    </row>
    <row r="273" spans="1:10" ht="15.75">
      <c r="A273" s="2"/>
      <c r="B273" s="28"/>
      <c r="C273" s="84"/>
      <c r="D273" s="70">
        <f t="shared" si="12"/>
        <v>0</v>
      </c>
      <c r="E273" s="70"/>
      <c r="F273" s="70"/>
      <c r="G273" s="70"/>
      <c r="H273" s="43"/>
      <c r="I273" s="43"/>
      <c r="J273" s="43"/>
    </row>
    <row r="274" spans="1:10" ht="15.75">
      <c r="A274" s="2"/>
      <c r="B274" s="28"/>
      <c r="C274" s="84"/>
      <c r="D274" s="70">
        <f t="shared" si="12"/>
        <v>0</v>
      </c>
      <c r="E274" s="70"/>
      <c r="F274" s="70"/>
      <c r="G274" s="70"/>
      <c r="H274" s="43"/>
      <c r="I274" s="43"/>
      <c r="J274" s="43"/>
    </row>
    <row r="275" spans="1:10" s="17" customFormat="1" ht="31.5">
      <c r="A275" s="1" t="s">
        <v>188</v>
      </c>
      <c r="B275" s="26" t="s">
        <v>343</v>
      </c>
      <c r="C275" s="77">
        <f>SUM(C276:C278)</f>
        <v>0</v>
      </c>
      <c r="D275" s="69">
        <f>SUM(D276:D278)</f>
        <v>0</v>
      </c>
      <c r="E275" s="69">
        <f>SUM(E276:E278)</f>
        <v>0</v>
      </c>
      <c r="F275" s="69">
        <f>SUM(F276:F278)</f>
        <v>0</v>
      </c>
      <c r="G275" s="69">
        <f>SUM(G276:G278)</f>
        <v>0</v>
      </c>
      <c r="H275" s="41"/>
      <c r="I275" s="41"/>
      <c r="J275" s="41"/>
    </row>
    <row r="276" spans="1:10" ht="31.5">
      <c r="A276" s="2" t="s">
        <v>98</v>
      </c>
      <c r="B276" s="27"/>
      <c r="C276" s="84"/>
      <c r="D276" s="70">
        <f t="shared" si="12"/>
        <v>0</v>
      </c>
      <c r="E276" s="70"/>
      <c r="F276" s="70"/>
      <c r="G276" s="70"/>
      <c r="H276" s="43"/>
      <c r="I276" s="43"/>
      <c r="J276" s="43"/>
    </row>
    <row r="277" spans="1:10" ht="31.5">
      <c r="A277" s="2" t="s">
        <v>98</v>
      </c>
      <c r="B277" s="27"/>
      <c r="C277" s="84"/>
      <c r="D277" s="70">
        <f t="shared" si="12"/>
        <v>0</v>
      </c>
      <c r="E277" s="70"/>
      <c r="F277" s="70"/>
      <c r="G277" s="70"/>
      <c r="H277" s="43"/>
      <c r="I277" s="43"/>
      <c r="J277" s="43"/>
    </row>
    <row r="278" spans="1:10" ht="31.5">
      <c r="A278" s="2" t="s">
        <v>98</v>
      </c>
      <c r="B278" s="27"/>
      <c r="C278" s="84"/>
      <c r="D278" s="70">
        <f t="shared" si="12"/>
        <v>0</v>
      </c>
      <c r="E278" s="70"/>
      <c r="F278" s="70"/>
      <c r="G278" s="70"/>
      <c r="H278" s="43"/>
      <c r="I278" s="43"/>
      <c r="J278" s="43"/>
    </row>
    <row r="279" spans="1:10" s="17" customFormat="1" ht="15.75">
      <c r="A279" s="1" t="s">
        <v>359</v>
      </c>
      <c r="B279" s="26"/>
      <c r="C279" s="85"/>
      <c r="D279" s="70">
        <f t="shared" si="12"/>
        <v>0</v>
      </c>
      <c r="E279" s="69"/>
      <c r="F279" s="69"/>
      <c r="G279" s="69"/>
      <c r="H279" s="41"/>
      <c r="I279" s="41"/>
      <c r="J279" s="41"/>
    </row>
    <row r="280" spans="1:10" s="17" customFormat="1" ht="15.75">
      <c r="A280" s="1" t="s">
        <v>359</v>
      </c>
      <c r="B280" s="26"/>
      <c r="C280" s="85"/>
      <c r="D280" s="70">
        <f t="shared" si="12"/>
        <v>0</v>
      </c>
      <c r="E280" s="69"/>
      <c r="F280" s="69"/>
      <c r="G280" s="69"/>
      <c r="H280" s="41"/>
      <c r="I280" s="41"/>
      <c r="J280" s="41"/>
    </row>
    <row r="281" spans="1:10" ht="15.75">
      <c r="A281" s="1" t="s">
        <v>99</v>
      </c>
      <c r="B281" s="27" t="s">
        <v>100</v>
      </c>
      <c r="C281" s="77">
        <f>SUM(C282,C289,C290,C303,C301)</f>
        <v>119375</v>
      </c>
      <c r="D281" s="69">
        <f>SUM(D282,D289,D290,D303)</f>
        <v>80072.7</v>
      </c>
      <c r="E281" s="69">
        <f>SUM(E282,E289,E290,E303)</f>
        <v>0</v>
      </c>
      <c r="F281" s="69">
        <f>SUM(F282,F289,F290,F303)</f>
        <v>0</v>
      </c>
      <c r="G281" s="69">
        <f>SUM(G282,G289,G290,G303)</f>
        <v>80072.7</v>
      </c>
      <c r="H281" s="41"/>
      <c r="I281" s="41"/>
      <c r="J281" s="41"/>
    </row>
    <row r="282" spans="1:10" ht="15.75">
      <c r="A282" s="1" t="s">
        <v>411</v>
      </c>
      <c r="B282" s="26" t="s">
        <v>207</v>
      </c>
      <c r="C282" s="77">
        <f>SUM(C283:C288)</f>
        <v>14375</v>
      </c>
      <c r="D282" s="69">
        <f>SUM(D283:D288)</f>
        <v>0</v>
      </c>
      <c r="E282" s="69">
        <f>SUM(E283:E288)</f>
        <v>0</v>
      </c>
      <c r="F282" s="69">
        <f>SUM(F283:F288)</f>
        <v>0</v>
      </c>
      <c r="G282" s="69">
        <f>SUM(G283:G288)</f>
        <v>0</v>
      </c>
      <c r="H282" s="41"/>
      <c r="I282" s="41"/>
      <c r="J282" s="41"/>
    </row>
    <row r="283" spans="1:10" ht="15.75">
      <c r="A283" s="2" t="s">
        <v>101</v>
      </c>
      <c r="B283" s="27" t="s">
        <v>511</v>
      </c>
      <c r="C283" s="84">
        <v>1000</v>
      </c>
      <c r="D283" s="70">
        <f aca="true" t="shared" si="13" ref="D283:D289">SUM(E283:G283)</f>
        <v>0</v>
      </c>
      <c r="E283" s="70"/>
      <c r="F283" s="70"/>
      <c r="G283" s="70"/>
      <c r="H283" s="43"/>
      <c r="I283" s="43"/>
      <c r="J283" s="43"/>
    </row>
    <row r="284" spans="1:10" ht="15.75">
      <c r="A284" s="2" t="s">
        <v>187</v>
      </c>
      <c r="B284" s="27" t="s">
        <v>512</v>
      </c>
      <c r="C284" s="84">
        <v>500</v>
      </c>
      <c r="D284" s="70">
        <f t="shared" si="13"/>
        <v>0</v>
      </c>
      <c r="E284" s="70" t="s">
        <v>452</v>
      </c>
      <c r="F284" s="70"/>
      <c r="G284" s="70"/>
      <c r="H284" s="43"/>
      <c r="I284" s="43"/>
      <c r="J284" s="43"/>
    </row>
    <row r="285" spans="1:10" ht="15.75">
      <c r="A285" s="2" t="s">
        <v>514</v>
      </c>
      <c r="B285" s="27" t="s">
        <v>513</v>
      </c>
      <c r="C285" s="84">
        <v>1000</v>
      </c>
      <c r="D285" s="70">
        <f t="shared" si="13"/>
        <v>0</v>
      </c>
      <c r="E285" s="70"/>
      <c r="F285" s="70"/>
      <c r="G285" s="70"/>
      <c r="H285" s="43"/>
      <c r="I285" s="43"/>
      <c r="J285" s="43"/>
    </row>
    <row r="286" spans="1:10" ht="15.75">
      <c r="A286" s="2" t="s">
        <v>102</v>
      </c>
      <c r="B286" s="27" t="s">
        <v>515</v>
      </c>
      <c r="C286" s="84">
        <v>6875</v>
      </c>
      <c r="D286" s="70">
        <f t="shared" si="13"/>
        <v>0</v>
      </c>
      <c r="E286" s="70"/>
      <c r="F286" s="70"/>
      <c r="G286" s="70"/>
      <c r="H286" s="43"/>
      <c r="I286" s="43"/>
      <c r="J286" s="43"/>
    </row>
    <row r="287" spans="1:10" ht="15.75">
      <c r="A287" s="2"/>
      <c r="B287" s="27"/>
      <c r="C287" s="84"/>
      <c r="D287" s="70">
        <f t="shared" si="13"/>
        <v>0</v>
      </c>
      <c r="E287" s="70"/>
      <c r="F287" s="70"/>
      <c r="G287" s="70"/>
      <c r="H287" s="43"/>
      <c r="I287" s="43"/>
      <c r="J287" s="43"/>
    </row>
    <row r="288" spans="1:10" ht="15.75">
      <c r="A288" s="2" t="s">
        <v>319</v>
      </c>
      <c r="B288" s="27" t="s">
        <v>516</v>
      </c>
      <c r="C288" s="84">
        <v>5000</v>
      </c>
      <c r="D288" s="70">
        <f t="shared" si="13"/>
        <v>0</v>
      </c>
      <c r="E288" s="70"/>
      <c r="F288" s="70"/>
      <c r="G288" s="70"/>
      <c r="H288" s="43"/>
      <c r="I288" s="43"/>
      <c r="J288" s="43"/>
    </row>
    <row r="289" spans="1:10" s="17" customFormat="1" ht="15.75">
      <c r="A289" s="1" t="s">
        <v>3</v>
      </c>
      <c r="B289" s="26" t="s">
        <v>105</v>
      </c>
      <c r="C289" s="85"/>
      <c r="D289" s="69">
        <f t="shared" si="13"/>
        <v>0</v>
      </c>
      <c r="E289" s="70"/>
      <c r="F289" s="69"/>
      <c r="G289" s="69"/>
      <c r="H289" s="41"/>
      <c r="I289" s="41"/>
      <c r="J289" s="41"/>
    </row>
    <row r="290" spans="1:10" s="17" customFormat="1" ht="15.75">
      <c r="A290" s="1" t="s">
        <v>412</v>
      </c>
      <c r="B290" s="26" t="s">
        <v>106</v>
      </c>
      <c r="C290" s="77">
        <f>SUM(C291,C298)</f>
        <v>100000</v>
      </c>
      <c r="D290" s="69">
        <f>SUM(D291,D298)</f>
        <v>80072.7</v>
      </c>
      <c r="E290" s="69">
        <f>SUM(E291,E298)</f>
        <v>0</v>
      </c>
      <c r="F290" s="69">
        <f>SUM(F291,F298)</f>
        <v>0</v>
      </c>
      <c r="G290" s="69">
        <f>SUM(G291,G298)</f>
        <v>80072.7</v>
      </c>
      <c r="H290" s="41"/>
      <c r="I290" s="41"/>
      <c r="J290" s="41"/>
    </row>
    <row r="291" spans="1:10" ht="15.75">
      <c r="A291" s="1"/>
      <c r="B291" s="26" t="s">
        <v>107</v>
      </c>
      <c r="C291" s="77">
        <f>SUM(C292:C297)</f>
        <v>0</v>
      </c>
      <c r="D291" s="69">
        <f>SUM(D292:D297)</f>
        <v>0</v>
      </c>
      <c r="E291" s="69">
        <f>SUM(E292:E297)</f>
        <v>0</v>
      </c>
      <c r="F291" s="69">
        <f>SUM(F292:F297)</f>
        <v>0</v>
      </c>
      <c r="G291" s="69">
        <f>SUM(G292:G297)</f>
        <v>0</v>
      </c>
      <c r="H291" s="41"/>
      <c r="I291" s="41"/>
      <c r="J291" s="41"/>
    </row>
    <row r="292" spans="1:10" ht="15.75">
      <c r="A292" s="2" t="s">
        <v>101</v>
      </c>
      <c r="B292" s="27"/>
      <c r="C292" s="84"/>
      <c r="D292" s="70">
        <f aca="true" t="shared" si="14" ref="D292:D337">SUM(E292:G292)</f>
        <v>0</v>
      </c>
      <c r="E292" s="70"/>
      <c r="F292" s="70"/>
      <c r="G292" s="70"/>
      <c r="H292" s="43"/>
      <c r="I292" s="43"/>
      <c r="J292" s="43"/>
    </row>
    <row r="293" spans="1:10" ht="15.75">
      <c r="A293" s="2" t="s">
        <v>187</v>
      </c>
      <c r="B293" s="27"/>
      <c r="C293" s="84"/>
      <c r="D293" s="70">
        <f t="shared" si="14"/>
        <v>0</v>
      </c>
      <c r="E293" s="70"/>
      <c r="F293" s="70"/>
      <c r="G293" s="70"/>
      <c r="H293" s="43"/>
      <c r="I293" s="43"/>
      <c r="J293" s="43"/>
    </row>
    <row r="294" spans="1:10" ht="31.5">
      <c r="A294" s="2" t="s">
        <v>104</v>
      </c>
      <c r="B294" s="27"/>
      <c r="C294" s="84"/>
      <c r="D294" s="70">
        <f t="shared" si="14"/>
        <v>0</v>
      </c>
      <c r="E294" s="70"/>
      <c r="F294" s="70"/>
      <c r="G294" s="70"/>
      <c r="H294" s="43"/>
      <c r="I294" s="43"/>
      <c r="J294" s="43"/>
    </row>
    <row r="295" spans="1:10" ht="15.75">
      <c r="A295" s="2" t="s">
        <v>102</v>
      </c>
      <c r="B295" s="27"/>
      <c r="C295" s="84"/>
      <c r="D295" s="70">
        <f t="shared" si="14"/>
        <v>0</v>
      </c>
      <c r="E295" s="70"/>
      <c r="F295" s="70"/>
      <c r="G295" s="70"/>
      <c r="H295" s="43"/>
      <c r="I295" s="43"/>
      <c r="J295" s="43"/>
    </row>
    <row r="296" spans="1:10" ht="15.75">
      <c r="A296" s="2" t="s">
        <v>103</v>
      </c>
      <c r="B296" s="27"/>
      <c r="C296" s="84"/>
      <c r="D296" s="70">
        <f t="shared" si="14"/>
        <v>0</v>
      </c>
      <c r="E296" s="70"/>
      <c r="F296" s="70"/>
      <c r="G296" s="70"/>
      <c r="H296" s="43"/>
      <c r="I296" s="43"/>
      <c r="J296" s="43"/>
    </row>
    <row r="297" spans="1:10" ht="15.75">
      <c r="A297" s="2" t="s">
        <v>319</v>
      </c>
      <c r="B297" s="27"/>
      <c r="C297" s="84"/>
      <c r="D297" s="70">
        <f t="shared" si="14"/>
        <v>0</v>
      </c>
      <c r="E297" s="70"/>
      <c r="F297" s="70"/>
      <c r="G297" s="70"/>
      <c r="H297" s="43"/>
      <c r="I297" s="43"/>
      <c r="J297" s="43"/>
    </row>
    <row r="298" spans="1:10" ht="15.75">
      <c r="A298" s="1"/>
      <c r="B298" s="26" t="s">
        <v>108</v>
      </c>
      <c r="C298" s="77">
        <f>SUM(C299,C300)</f>
        <v>100000</v>
      </c>
      <c r="D298" s="77">
        <f>SUM(D299,D300)</f>
        <v>80072.7</v>
      </c>
      <c r="E298" s="77">
        <f>SUM(E299,E300)</f>
        <v>0</v>
      </c>
      <c r="F298" s="77">
        <f>SUM(F299,F300)</f>
        <v>0</v>
      </c>
      <c r="G298" s="77">
        <f>SUM(G299,G300)</f>
        <v>80072.7</v>
      </c>
      <c r="H298" s="41"/>
      <c r="I298" s="41"/>
      <c r="J298" s="41"/>
    </row>
    <row r="299" spans="1:10" ht="15.75">
      <c r="A299" s="2" t="s">
        <v>102</v>
      </c>
      <c r="B299" s="27" t="s">
        <v>517</v>
      </c>
      <c r="C299" s="84">
        <v>100000</v>
      </c>
      <c r="D299" s="70">
        <f t="shared" si="14"/>
        <v>80072.7</v>
      </c>
      <c r="E299" s="69"/>
      <c r="F299" s="69"/>
      <c r="G299" s="70">
        <v>80072.7</v>
      </c>
      <c r="H299" s="41"/>
      <c r="I299" s="41"/>
      <c r="J299" s="41"/>
    </row>
    <row r="300" spans="1:10" ht="15.75">
      <c r="A300" s="2" t="s">
        <v>102</v>
      </c>
      <c r="B300" s="27"/>
      <c r="C300" s="84"/>
      <c r="D300" s="70">
        <f t="shared" si="14"/>
        <v>0</v>
      </c>
      <c r="E300" s="69"/>
      <c r="F300" s="69"/>
      <c r="G300" s="69"/>
      <c r="H300" s="41"/>
      <c r="I300" s="41"/>
      <c r="J300" s="41"/>
    </row>
    <row r="301" spans="1:10" ht="17.25" customHeight="1">
      <c r="A301" s="1" t="s">
        <v>453</v>
      </c>
      <c r="B301" s="26" t="s">
        <v>455</v>
      </c>
      <c r="C301" s="85">
        <f>C302</f>
        <v>0</v>
      </c>
      <c r="D301" s="85">
        <f>D302</f>
        <v>0</v>
      </c>
      <c r="E301" s="85">
        <f>E302</f>
        <v>0</v>
      </c>
      <c r="F301" s="85">
        <f>F302</f>
        <v>0</v>
      </c>
      <c r="G301" s="85">
        <f>G302</f>
        <v>0</v>
      </c>
      <c r="H301" s="41"/>
      <c r="I301" s="41"/>
      <c r="J301" s="41"/>
    </row>
    <row r="302" spans="1:10" ht="15.75">
      <c r="A302" s="2" t="s">
        <v>454</v>
      </c>
      <c r="B302" s="27"/>
      <c r="C302" s="84"/>
      <c r="D302" s="70"/>
      <c r="E302" s="69"/>
      <c r="F302" s="69"/>
      <c r="G302" s="69"/>
      <c r="H302" s="41"/>
      <c r="I302" s="41"/>
      <c r="J302" s="41"/>
    </row>
    <row r="303" spans="1:10" s="17" customFormat="1" ht="15.75">
      <c r="A303" s="1" t="s">
        <v>16</v>
      </c>
      <c r="B303" s="26" t="s">
        <v>109</v>
      </c>
      <c r="C303" s="77">
        <f>SUM(C304:C307)</f>
        <v>5000</v>
      </c>
      <c r="D303" s="69">
        <f>SUM(D304:D307)</f>
        <v>0</v>
      </c>
      <c r="E303" s="69">
        <f>SUM(E304:E307)</f>
        <v>0</v>
      </c>
      <c r="F303" s="69">
        <f>SUM(F304:F307)</f>
        <v>0</v>
      </c>
      <c r="G303" s="69">
        <f>SUM(G304:G307)</f>
        <v>0</v>
      </c>
      <c r="H303" s="41"/>
      <c r="I303" s="41"/>
      <c r="J303" s="41"/>
    </row>
    <row r="304" spans="1:10" s="17" customFormat="1" ht="15.75">
      <c r="A304" s="2" t="s">
        <v>101</v>
      </c>
      <c r="B304" s="27" t="s">
        <v>110</v>
      </c>
      <c r="C304" s="84"/>
      <c r="D304" s="70">
        <f t="shared" si="14"/>
        <v>0</v>
      </c>
      <c r="E304" s="70"/>
      <c r="F304" s="69"/>
      <c r="G304" s="70"/>
      <c r="H304" s="41"/>
      <c r="I304" s="41"/>
      <c r="J304" s="41"/>
    </row>
    <row r="305" spans="1:10" s="17" customFormat="1" ht="15.75">
      <c r="A305" s="2" t="s">
        <v>519</v>
      </c>
      <c r="B305" s="27" t="s">
        <v>518</v>
      </c>
      <c r="C305" s="84"/>
      <c r="D305" s="70">
        <f t="shared" si="14"/>
        <v>0</v>
      </c>
      <c r="E305" s="70"/>
      <c r="F305" s="69"/>
      <c r="G305" s="69"/>
      <c r="H305" s="41"/>
      <c r="I305" s="41"/>
      <c r="J305" s="41"/>
    </row>
    <row r="306" spans="1:10" s="17" customFormat="1" ht="15.75">
      <c r="A306" s="2" t="s">
        <v>102</v>
      </c>
      <c r="B306" s="27" t="s">
        <v>520</v>
      </c>
      <c r="C306" s="84">
        <v>5000</v>
      </c>
      <c r="D306" s="70">
        <f t="shared" si="14"/>
        <v>0</v>
      </c>
      <c r="E306" s="70"/>
      <c r="F306" s="69"/>
      <c r="G306" s="69"/>
      <c r="H306" s="41"/>
      <c r="I306" s="41"/>
      <c r="J306" s="41"/>
    </row>
    <row r="307" spans="1:10" s="17" customFormat="1" ht="15.75">
      <c r="A307" s="2" t="s">
        <v>319</v>
      </c>
      <c r="B307" s="27" t="s">
        <v>521</v>
      </c>
      <c r="C307" s="84"/>
      <c r="D307" s="70">
        <f t="shared" si="14"/>
        <v>0</v>
      </c>
      <c r="E307" s="70"/>
      <c r="F307" s="69"/>
      <c r="G307" s="69"/>
      <c r="H307" s="41"/>
      <c r="I307" s="41"/>
      <c r="J307" s="41"/>
    </row>
    <row r="308" spans="1:10" s="17" customFormat="1" ht="15.75">
      <c r="A308" s="1" t="s">
        <v>111</v>
      </c>
      <c r="B308" s="26" t="s">
        <v>333</v>
      </c>
      <c r="C308" s="77">
        <f>SUM(C309:C311,C314,C323,C328:C329,C335)</f>
        <v>500</v>
      </c>
      <c r="D308" s="69">
        <f>SUM(D309:D311,D314,D323,D328:D329,D335)</f>
        <v>0</v>
      </c>
      <c r="E308" s="69">
        <f>SUM(E309:E311,E314,E323,E328:E329,E335)</f>
        <v>0</v>
      </c>
      <c r="F308" s="69">
        <f>SUM(F309:F311,F314,F323,F328:F329,F335)</f>
        <v>0</v>
      </c>
      <c r="G308" s="69">
        <f>SUM(G309:G311,G314,G323,G328:G329,G335)</f>
        <v>0</v>
      </c>
      <c r="H308" s="41"/>
      <c r="I308" s="41"/>
      <c r="J308" s="41"/>
    </row>
    <row r="309" spans="1:10" s="17" customFormat="1" ht="15.75">
      <c r="A309" s="1" t="s">
        <v>152</v>
      </c>
      <c r="B309" s="27"/>
      <c r="C309" s="84"/>
      <c r="D309" s="69">
        <f t="shared" si="14"/>
        <v>0</v>
      </c>
      <c r="E309" s="69"/>
      <c r="F309" s="69"/>
      <c r="G309" s="69"/>
      <c r="H309" s="41"/>
      <c r="I309" s="41"/>
      <c r="J309" s="41"/>
    </row>
    <row r="310" spans="1:10" s="17" customFormat="1" ht="15.75">
      <c r="A310" s="1" t="s">
        <v>153</v>
      </c>
      <c r="B310" s="27"/>
      <c r="C310" s="84"/>
      <c r="D310" s="69">
        <f t="shared" si="14"/>
        <v>0</v>
      </c>
      <c r="E310" s="69"/>
      <c r="F310" s="69"/>
      <c r="G310" s="69"/>
      <c r="H310" s="41"/>
      <c r="I310" s="41"/>
      <c r="J310" s="41"/>
    </row>
    <row r="311" spans="1:10" s="17" customFormat="1" ht="15.75">
      <c r="A311" s="4" t="s">
        <v>181</v>
      </c>
      <c r="B311" s="27"/>
      <c r="C311" s="77">
        <f>SUM(C312:C313)</f>
        <v>0</v>
      </c>
      <c r="D311" s="69">
        <f>SUM(D312:D313)</f>
        <v>0</v>
      </c>
      <c r="E311" s="69">
        <f>SUM(E312:E313)</f>
        <v>0</v>
      </c>
      <c r="F311" s="69">
        <f>SUM(F312:F313)</f>
        <v>0</v>
      </c>
      <c r="G311" s="69">
        <f>SUM(G312:G313)</f>
        <v>0</v>
      </c>
      <c r="H311" s="41"/>
      <c r="I311" s="41"/>
      <c r="J311" s="41"/>
    </row>
    <row r="312" spans="1:10" s="17" customFormat="1" ht="15.75">
      <c r="A312" s="12" t="s">
        <v>112</v>
      </c>
      <c r="B312" s="26"/>
      <c r="C312" s="85"/>
      <c r="D312" s="70">
        <f t="shared" si="14"/>
        <v>0</v>
      </c>
      <c r="E312" s="69"/>
      <c r="F312" s="69"/>
      <c r="G312" s="69"/>
      <c r="H312" s="41"/>
      <c r="I312" s="41"/>
      <c r="J312" s="41"/>
    </row>
    <row r="313" spans="1:10" s="17" customFormat="1" ht="15.75">
      <c r="A313" s="12" t="s">
        <v>113</v>
      </c>
      <c r="B313" s="26"/>
      <c r="C313" s="85"/>
      <c r="D313" s="70">
        <f t="shared" si="14"/>
        <v>0</v>
      </c>
      <c r="E313" s="69"/>
      <c r="F313" s="69"/>
      <c r="G313" s="69"/>
      <c r="H313" s="41"/>
      <c r="I313" s="41"/>
      <c r="J313" s="41"/>
    </row>
    <row r="314" spans="1:10" s="17" customFormat="1" ht="15.75">
      <c r="A314" s="1" t="s">
        <v>411</v>
      </c>
      <c r="B314" s="26" t="s">
        <v>114</v>
      </c>
      <c r="C314" s="77">
        <f>SUM(C315:C322)</f>
        <v>0</v>
      </c>
      <c r="D314" s="69">
        <f>SUM(D315:D322)</f>
        <v>0</v>
      </c>
      <c r="E314" s="69">
        <f>SUM(E315:E322)</f>
        <v>0</v>
      </c>
      <c r="F314" s="69">
        <f>SUM(F315:F322)</f>
        <v>0</v>
      </c>
      <c r="G314" s="69">
        <f>SUM(G315:G322)</f>
        <v>0</v>
      </c>
      <c r="H314" s="41"/>
      <c r="I314" s="41"/>
      <c r="J314" s="41"/>
    </row>
    <row r="315" spans="1:10" ht="15.75">
      <c r="A315" s="2" t="s">
        <v>439</v>
      </c>
      <c r="B315" s="27"/>
      <c r="C315" s="84"/>
      <c r="D315" s="70">
        <f t="shared" si="14"/>
        <v>0</v>
      </c>
      <c r="E315" s="70"/>
      <c r="F315" s="70"/>
      <c r="G315" s="70"/>
      <c r="H315" s="43"/>
      <c r="I315" s="43"/>
      <c r="J315" s="43"/>
    </row>
    <row r="316" spans="1:10" ht="15.75">
      <c r="A316" s="2" t="s">
        <v>439</v>
      </c>
      <c r="B316" s="27"/>
      <c r="C316" s="84"/>
      <c r="D316" s="70">
        <f t="shared" si="14"/>
        <v>0</v>
      </c>
      <c r="E316" s="70"/>
      <c r="F316" s="70"/>
      <c r="G316" s="70"/>
      <c r="H316" s="43"/>
      <c r="I316" s="43"/>
      <c r="J316" s="43"/>
    </row>
    <row r="317" spans="1:10" ht="15.75">
      <c r="A317" s="2" t="s">
        <v>0</v>
      </c>
      <c r="B317" s="27"/>
      <c r="C317" s="84"/>
      <c r="D317" s="70">
        <f t="shared" si="14"/>
        <v>0</v>
      </c>
      <c r="E317" s="70"/>
      <c r="F317" s="70"/>
      <c r="G317" s="70"/>
      <c r="H317" s="43"/>
      <c r="I317" s="43"/>
      <c r="J317" s="43"/>
    </row>
    <row r="318" spans="1:10" ht="15.75">
      <c r="A318" s="2" t="s">
        <v>115</v>
      </c>
      <c r="B318" s="27"/>
      <c r="C318" s="84"/>
      <c r="D318" s="70">
        <f t="shared" si="14"/>
        <v>0</v>
      </c>
      <c r="E318" s="70"/>
      <c r="F318" s="70"/>
      <c r="G318" s="70"/>
      <c r="H318" s="43"/>
      <c r="I318" s="43"/>
      <c r="J318" s="43"/>
    </row>
    <row r="319" spans="1:10" ht="15.75">
      <c r="A319" s="2" t="s">
        <v>116</v>
      </c>
      <c r="B319" s="27"/>
      <c r="C319" s="84"/>
      <c r="D319" s="70">
        <f t="shared" si="14"/>
        <v>0</v>
      </c>
      <c r="E319" s="70"/>
      <c r="F319" s="70"/>
      <c r="G319" s="70"/>
      <c r="H319" s="43"/>
      <c r="I319" s="43"/>
      <c r="J319" s="43"/>
    </row>
    <row r="320" spans="1:10" ht="15.75">
      <c r="A320" s="2" t="s">
        <v>117</v>
      </c>
      <c r="B320" s="27"/>
      <c r="C320" s="84"/>
      <c r="D320" s="70">
        <f t="shared" si="14"/>
        <v>0</v>
      </c>
      <c r="E320" s="70"/>
      <c r="F320" s="70"/>
      <c r="G320" s="70"/>
      <c r="H320" s="43"/>
      <c r="I320" s="43"/>
      <c r="J320" s="43"/>
    </row>
    <row r="321" spans="1:10" ht="15.75">
      <c r="A321" s="2" t="s">
        <v>118</v>
      </c>
      <c r="B321" s="27"/>
      <c r="C321" s="84"/>
      <c r="D321" s="70">
        <f t="shared" si="14"/>
        <v>0</v>
      </c>
      <c r="E321" s="70"/>
      <c r="F321" s="70"/>
      <c r="G321" s="70"/>
      <c r="H321" s="43"/>
      <c r="I321" s="43"/>
      <c r="J321" s="43"/>
    </row>
    <row r="322" spans="1:10" ht="15.75">
      <c r="A322" s="2" t="s">
        <v>28</v>
      </c>
      <c r="B322" s="27"/>
      <c r="C322" s="84"/>
      <c r="D322" s="70">
        <f t="shared" si="14"/>
        <v>0</v>
      </c>
      <c r="E322" s="70"/>
      <c r="F322" s="70"/>
      <c r="G322" s="70"/>
      <c r="H322" s="43"/>
      <c r="I322" s="43"/>
      <c r="J322" s="43"/>
    </row>
    <row r="323" spans="1:10" s="17" customFormat="1" ht="15.75">
      <c r="A323" s="1" t="s">
        <v>163</v>
      </c>
      <c r="B323" s="26" t="s">
        <v>119</v>
      </c>
      <c r="C323" s="77">
        <f>SUM(C324:C327)</f>
        <v>500</v>
      </c>
      <c r="D323" s="69">
        <f>SUM(D324:D327)</f>
        <v>0</v>
      </c>
      <c r="E323" s="69">
        <f>SUM(E324:E327)</f>
        <v>0</v>
      </c>
      <c r="F323" s="69">
        <f>SUM(F324:F327)</f>
        <v>0</v>
      </c>
      <c r="G323" s="69">
        <f>SUM(G324:G327)</f>
        <v>0</v>
      </c>
      <c r="H323" s="41"/>
      <c r="I323" s="41"/>
      <c r="J323" s="41"/>
    </row>
    <row r="324" spans="1:10" ht="17.25" customHeight="1">
      <c r="A324" s="12" t="s">
        <v>120</v>
      </c>
      <c r="B324" s="27"/>
      <c r="C324" s="84"/>
      <c r="D324" s="70">
        <f t="shared" si="14"/>
        <v>0</v>
      </c>
      <c r="E324" s="70"/>
      <c r="F324" s="70"/>
      <c r="G324" s="70"/>
      <c r="H324" s="43"/>
      <c r="I324" s="43"/>
      <c r="J324" s="43"/>
    </row>
    <row r="325" spans="1:10" ht="18" customHeight="1">
      <c r="A325" s="12" t="s">
        <v>470</v>
      </c>
      <c r="B325" s="27" t="s">
        <v>522</v>
      </c>
      <c r="C325" s="84">
        <v>500</v>
      </c>
      <c r="D325" s="70">
        <f t="shared" si="14"/>
        <v>0</v>
      </c>
      <c r="E325" s="70"/>
      <c r="F325" s="70"/>
      <c r="G325" s="70"/>
      <c r="H325" s="43"/>
      <c r="I325" s="43"/>
      <c r="J325" s="43"/>
    </row>
    <row r="326" spans="1:10" ht="18.75" customHeight="1">
      <c r="A326" s="12" t="s">
        <v>292</v>
      </c>
      <c r="B326" s="27"/>
      <c r="C326" s="84"/>
      <c r="D326" s="70">
        <f t="shared" si="14"/>
        <v>0</v>
      </c>
      <c r="E326" s="70"/>
      <c r="F326" s="70"/>
      <c r="G326" s="70"/>
      <c r="H326" s="43"/>
      <c r="I326" s="43"/>
      <c r="J326" s="43"/>
    </row>
    <row r="327" spans="1:10" ht="17.25" customHeight="1">
      <c r="A327" s="12" t="s">
        <v>292</v>
      </c>
      <c r="B327" s="27"/>
      <c r="C327" s="84"/>
      <c r="D327" s="70">
        <f t="shared" si="14"/>
        <v>0</v>
      </c>
      <c r="E327" s="70"/>
      <c r="F327" s="70"/>
      <c r="G327" s="70"/>
      <c r="H327" s="43"/>
      <c r="I327" s="43"/>
      <c r="J327" s="43"/>
    </row>
    <row r="328" spans="1:10" ht="19.5" customHeight="1">
      <c r="A328" s="13" t="s">
        <v>121</v>
      </c>
      <c r="B328" s="26" t="s">
        <v>122</v>
      </c>
      <c r="C328" s="85"/>
      <c r="D328" s="69">
        <f t="shared" si="14"/>
        <v>0</v>
      </c>
      <c r="E328" s="70"/>
      <c r="F328" s="70"/>
      <c r="G328" s="70"/>
      <c r="H328" s="43"/>
      <c r="I328" s="43"/>
      <c r="J328" s="43"/>
    </row>
    <row r="329" spans="1:10" ht="31.5">
      <c r="A329" s="1" t="s">
        <v>188</v>
      </c>
      <c r="B329" s="26" t="s">
        <v>210</v>
      </c>
      <c r="C329" s="77">
        <f>SUM(C330:C334)</f>
        <v>0</v>
      </c>
      <c r="D329" s="69">
        <f>SUM(D330:D334)</f>
        <v>0</v>
      </c>
      <c r="E329" s="69">
        <f>SUM(E330:E334)</f>
        <v>0</v>
      </c>
      <c r="F329" s="69">
        <f>SUM(F330:F334)</f>
        <v>0</v>
      </c>
      <c r="G329" s="69">
        <f>SUM(G330:G334)</f>
        <v>0</v>
      </c>
      <c r="H329" s="41"/>
      <c r="I329" s="41"/>
      <c r="J329" s="41"/>
    </row>
    <row r="330" spans="1:10" ht="15.75">
      <c r="A330" s="2" t="s">
        <v>123</v>
      </c>
      <c r="B330" s="27"/>
      <c r="C330" s="84"/>
      <c r="D330" s="70">
        <f t="shared" si="14"/>
        <v>0</v>
      </c>
      <c r="E330" s="70"/>
      <c r="F330" s="70"/>
      <c r="G330" s="70"/>
      <c r="H330" s="43"/>
      <c r="I330" s="43"/>
      <c r="J330" s="43"/>
    </row>
    <row r="331" spans="1:10" ht="15.75">
      <c r="A331" s="2" t="s">
        <v>124</v>
      </c>
      <c r="B331" s="27"/>
      <c r="C331" s="84"/>
      <c r="D331" s="70">
        <f t="shared" si="14"/>
        <v>0</v>
      </c>
      <c r="E331" s="70"/>
      <c r="F331" s="70"/>
      <c r="G331" s="70"/>
      <c r="H331" s="43"/>
      <c r="I331" s="43"/>
      <c r="J331" s="43"/>
    </row>
    <row r="332" spans="1:10" ht="15.75">
      <c r="A332" s="2" t="s">
        <v>125</v>
      </c>
      <c r="B332" s="27"/>
      <c r="C332" s="84"/>
      <c r="D332" s="70">
        <f t="shared" si="14"/>
        <v>0</v>
      </c>
      <c r="E332" s="70"/>
      <c r="F332" s="70"/>
      <c r="G332" s="70"/>
      <c r="H332" s="43"/>
      <c r="I332" s="43"/>
      <c r="J332" s="43"/>
    </row>
    <row r="333" spans="1:10" ht="15.75">
      <c r="A333" s="2" t="s">
        <v>298</v>
      </c>
      <c r="B333" s="27"/>
      <c r="C333" s="84"/>
      <c r="D333" s="70">
        <f t="shared" si="14"/>
        <v>0</v>
      </c>
      <c r="E333" s="70"/>
      <c r="F333" s="70"/>
      <c r="G333" s="70"/>
      <c r="H333" s="43"/>
      <c r="I333" s="43"/>
      <c r="J333" s="43"/>
    </row>
    <row r="334" spans="1:10" ht="15.75">
      <c r="A334" s="2" t="s">
        <v>126</v>
      </c>
      <c r="B334" s="27"/>
      <c r="C334" s="84"/>
      <c r="D334" s="70">
        <f t="shared" si="14"/>
        <v>0</v>
      </c>
      <c r="E334" s="70"/>
      <c r="F334" s="70"/>
      <c r="G334" s="70"/>
      <c r="H334" s="43"/>
      <c r="I334" s="43"/>
      <c r="J334" s="43"/>
    </row>
    <row r="335" spans="1:10" s="17" customFormat="1" ht="15.75">
      <c r="A335" s="1" t="s">
        <v>16</v>
      </c>
      <c r="B335" s="26" t="s">
        <v>355</v>
      </c>
      <c r="C335" s="77">
        <f>SUM(C336:C337)</f>
        <v>0</v>
      </c>
      <c r="D335" s="69">
        <f>SUM(D336:D337)</f>
        <v>0</v>
      </c>
      <c r="E335" s="69">
        <f>SUM(E336:E337)</f>
        <v>0</v>
      </c>
      <c r="F335" s="69">
        <f>SUM(F336:F337)</f>
        <v>0</v>
      </c>
      <c r="G335" s="69">
        <f>SUM(G336:G337)</f>
        <v>0</v>
      </c>
      <c r="H335" s="41"/>
      <c r="I335" s="41"/>
      <c r="J335" s="41"/>
    </row>
    <row r="336" spans="1:10" ht="15.75">
      <c r="A336" s="2" t="s">
        <v>356</v>
      </c>
      <c r="B336" s="27"/>
      <c r="C336" s="84"/>
      <c r="D336" s="70">
        <f t="shared" si="14"/>
        <v>0</v>
      </c>
      <c r="E336" s="70"/>
      <c r="F336" s="70"/>
      <c r="G336" s="70"/>
      <c r="H336" s="43"/>
      <c r="I336" s="43"/>
      <c r="J336" s="43"/>
    </row>
    <row r="337" spans="1:10" ht="15.75">
      <c r="A337" s="12" t="s">
        <v>127</v>
      </c>
      <c r="B337" s="27"/>
      <c r="C337" s="84"/>
      <c r="D337" s="70">
        <f t="shared" si="14"/>
        <v>0</v>
      </c>
      <c r="E337" s="70"/>
      <c r="F337" s="70"/>
      <c r="G337" s="70"/>
      <c r="H337" s="43"/>
      <c r="I337" s="43"/>
      <c r="J337" s="43"/>
    </row>
    <row r="338" spans="1:10" ht="15.75">
      <c r="A338" s="1" t="s">
        <v>180</v>
      </c>
      <c r="B338" s="26" t="s">
        <v>369</v>
      </c>
      <c r="C338" s="77">
        <f>SUM(C339,C414,C489)</f>
        <v>1128321</v>
      </c>
      <c r="D338" s="69">
        <f>SUM(D339,D414,D489)</f>
        <v>310197.29000000004</v>
      </c>
      <c r="E338" s="69">
        <f>SUM(E339,E414,E489)</f>
        <v>0</v>
      </c>
      <c r="F338" s="69">
        <f>SUM(F339,F414,F489)</f>
        <v>0</v>
      </c>
      <c r="G338" s="69">
        <f>SUM(G339,G414,G489)</f>
        <v>310197.29000000004</v>
      </c>
      <c r="H338" s="41"/>
      <c r="I338" s="41"/>
      <c r="J338" s="41"/>
    </row>
    <row r="339" spans="1:10" ht="15.75">
      <c r="A339" s="1" t="s">
        <v>334</v>
      </c>
      <c r="B339" s="29" t="s">
        <v>344</v>
      </c>
      <c r="C339" s="77">
        <f>SUM(C340,C344,C384:C385,C395)</f>
        <v>882321</v>
      </c>
      <c r="D339" s="69">
        <f>SUM(D340,D344,D384:D385,D395)</f>
        <v>261146.29</v>
      </c>
      <c r="E339" s="69">
        <f>SUM(E340,E344,E384:E385,E395)</f>
        <v>0</v>
      </c>
      <c r="F339" s="69">
        <f>SUM(F340,F344,F384:F385,F395)</f>
        <v>0</v>
      </c>
      <c r="G339" s="69">
        <f>SUM(G340,G344,G384:G385,G395)</f>
        <v>261146.29</v>
      </c>
      <c r="H339" s="41"/>
      <c r="I339" s="41"/>
      <c r="J339" s="41"/>
    </row>
    <row r="340" spans="1:10" ht="17.25" customHeight="1">
      <c r="A340" s="1" t="s">
        <v>335</v>
      </c>
      <c r="B340" s="29" t="s">
        <v>5</v>
      </c>
      <c r="C340" s="77">
        <f>SUM(C341:C343)</f>
        <v>580275</v>
      </c>
      <c r="D340" s="69">
        <f>SUM(D341:D343)</f>
        <v>149240.52</v>
      </c>
      <c r="E340" s="69">
        <f>SUM(E341:E343)</f>
        <v>0</v>
      </c>
      <c r="F340" s="69">
        <f>SUM(F341:F343)</f>
        <v>0</v>
      </c>
      <c r="G340" s="69">
        <f>SUM(G341:G343)</f>
        <v>149240.52</v>
      </c>
      <c r="H340" s="41"/>
      <c r="I340" s="41"/>
      <c r="J340" s="41"/>
    </row>
    <row r="341" spans="1:10" ht="15.75">
      <c r="A341" s="2" t="s">
        <v>149</v>
      </c>
      <c r="B341" s="27" t="s">
        <v>523</v>
      </c>
      <c r="C341" s="84">
        <v>445680</v>
      </c>
      <c r="D341" s="70">
        <f aca="true" t="shared" si="15" ref="D341:D394">SUM(E341:G341)</f>
        <v>101344</v>
      </c>
      <c r="E341" s="70"/>
      <c r="F341" s="70"/>
      <c r="G341" s="70">
        <v>101344</v>
      </c>
      <c r="H341" s="43"/>
      <c r="I341" s="43"/>
      <c r="J341" s="43"/>
    </row>
    <row r="342" spans="1:10" ht="15.75">
      <c r="A342" s="2" t="s">
        <v>150</v>
      </c>
      <c r="B342" s="27"/>
      <c r="C342" s="84"/>
      <c r="D342" s="70">
        <f t="shared" si="15"/>
        <v>0</v>
      </c>
      <c r="E342" s="70"/>
      <c r="F342" s="70"/>
      <c r="G342" s="70"/>
      <c r="H342" s="43"/>
      <c r="I342" s="43"/>
      <c r="J342" s="43"/>
    </row>
    <row r="343" spans="1:10" ht="15.75">
      <c r="A343" s="2" t="s">
        <v>151</v>
      </c>
      <c r="B343" s="27" t="s">
        <v>524</v>
      </c>
      <c r="C343" s="84">
        <v>134595</v>
      </c>
      <c r="D343" s="70">
        <f t="shared" si="15"/>
        <v>47896.52</v>
      </c>
      <c r="E343" s="70"/>
      <c r="F343" s="70"/>
      <c r="G343" s="70">
        <v>47896.52</v>
      </c>
      <c r="H343" s="43"/>
      <c r="I343" s="43"/>
      <c r="J343" s="43"/>
    </row>
    <row r="344" spans="1:10" ht="15.75">
      <c r="A344" s="1" t="s">
        <v>6</v>
      </c>
      <c r="B344" s="26" t="s">
        <v>7</v>
      </c>
      <c r="C344" s="77">
        <f>SUM(C345:C347,C355,C364)</f>
        <v>285168</v>
      </c>
      <c r="D344" s="69">
        <f>SUM(D345:D347,D355,D364)</f>
        <v>111485.36</v>
      </c>
      <c r="E344" s="69">
        <f>SUM(E345:E347,E355,E364)</f>
        <v>0</v>
      </c>
      <c r="F344" s="69">
        <f>SUM(F345:F347,F355,F364)</f>
        <v>0</v>
      </c>
      <c r="G344" s="69">
        <f>SUM(G345:G347,G355,G364)</f>
        <v>111485.36</v>
      </c>
      <c r="H344" s="41"/>
      <c r="I344" s="41"/>
      <c r="J344" s="41"/>
    </row>
    <row r="345" spans="1:10" ht="15.75">
      <c r="A345" s="1" t="s">
        <v>152</v>
      </c>
      <c r="B345" s="27" t="s">
        <v>525</v>
      </c>
      <c r="C345" s="84"/>
      <c r="D345" s="69">
        <f t="shared" si="15"/>
        <v>0</v>
      </c>
      <c r="E345" s="69"/>
      <c r="F345" s="69"/>
      <c r="G345" s="69"/>
      <c r="H345" s="41"/>
      <c r="I345" s="41"/>
      <c r="J345" s="41"/>
    </row>
    <row r="346" spans="1:10" ht="15.75">
      <c r="A346" s="1" t="s">
        <v>153</v>
      </c>
      <c r="B346" s="27" t="s">
        <v>526</v>
      </c>
      <c r="C346" s="84"/>
      <c r="D346" s="69">
        <f t="shared" si="15"/>
        <v>0</v>
      </c>
      <c r="E346" s="69"/>
      <c r="F346" s="69"/>
      <c r="G346" s="69"/>
      <c r="H346" s="41"/>
      <c r="I346" s="41"/>
      <c r="J346" s="41"/>
    </row>
    <row r="347" spans="1:10" ht="15.75">
      <c r="A347" s="1" t="s">
        <v>181</v>
      </c>
      <c r="B347" s="27" t="s">
        <v>527</v>
      </c>
      <c r="C347" s="77">
        <f>SUM(C348:C354)</f>
        <v>120065</v>
      </c>
      <c r="D347" s="69">
        <f>SUM(D348:D354)</f>
        <v>84531.36</v>
      </c>
      <c r="E347" s="69">
        <f>SUM(E348:E354)</f>
        <v>0</v>
      </c>
      <c r="F347" s="69">
        <f>SUM(F348:F354)</f>
        <v>0</v>
      </c>
      <c r="G347" s="69">
        <f>SUM(G348:G354)</f>
        <v>84531.36</v>
      </c>
      <c r="H347" s="41"/>
      <c r="I347" s="41"/>
      <c r="J347" s="41"/>
    </row>
    <row r="348" spans="1:10" ht="15.75">
      <c r="A348" s="2" t="s">
        <v>171</v>
      </c>
      <c r="B348" s="27"/>
      <c r="C348" s="84">
        <v>107065</v>
      </c>
      <c r="D348" s="70">
        <f t="shared" si="15"/>
        <v>80400</v>
      </c>
      <c r="E348" s="70"/>
      <c r="F348" s="70"/>
      <c r="G348" s="70">
        <v>80400</v>
      </c>
      <c r="H348" s="43"/>
      <c r="I348" s="43"/>
      <c r="J348" s="43"/>
    </row>
    <row r="349" spans="1:10" ht="15.75">
      <c r="A349" s="2" t="s">
        <v>172</v>
      </c>
      <c r="B349" s="27"/>
      <c r="C349" s="84">
        <v>13000</v>
      </c>
      <c r="D349" s="70">
        <f t="shared" si="15"/>
        <v>4131.36</v>
      </c>
      <c r="E349" s="70"/>
      <c r="F349" s="70"/>
      <c r="G349" s="70">
        <v>4131.36</v>
      </c>
      <c r="H349" s="43"/>
      <c r="I349" s="43"/>
      <c r="J349" s="43"/>
    </row>
    <row r="350" spans="1:10" ht="15.75">
      <c r="A350" s="2" t="s">
        <v>173</v>
      </c>
      <c r="B350" s="30"/>
      <c r="C350" s="84"/>
      <c r="D350" s="70">
        <f t="shared" si="15"/>
        <v>0</v>
      </c>
      <c r="E350" s="70"/>
      <c r="F350" s="70"/>
      <c r="G350" s="70"/>
      <c r="H350" s="43"/>
      <c r="I350" s="43"/>
      <c r="J350" s="43"/>
    </row>
    <row r="351" spans="1:10" ht="15.75">
      <c r="A351" s="2" t="s">
        <v>174</v>
      </c>
      <c r="B351" s="27"/>
      <c r="C351" s="84"/>
      <c r="D351" s="70">
        <f t="shared" si="15"/>
        <v>0</v>
      </c>
      <c r="E351" s="70"/>
      <c r="F351" s="70"/>
      <c r="G351" s="70"/>
      <c r="H351" s="43"/>
      <c r="I351" s="43"/>
      <c r="J351" s="43"/>
    </row>
    <row r="352" spans="1:10" ht="15.75">
      <c r="A352" s="2" t="s">
        <v>8</v>
      </c>
      <c r="B352" s="27"/>
      <c r="C352" s="84"/>
      <c r="D352" s="70">
        <f t="shared" si="15"/>
        <v>0</v>
      </c>
      <c r="E352" s="70"/>
      <c r="F352" s="70"/>
      <c r="G352" s="70"/>
      <c r="H352" s="43"/>
      <c r="I352" s="43"/>
      <c r="J352" s="43"/>
    </row>
    <row r="353" spans="1:10" ht="15.75">
      <c r="A353" s="2" t="s">
        <v>183</v>
      </c>
      <c r="B353" s="27"/>
      <c r="C353" s="84"/>
      <c r="D353" s="70">
        <f t="shared" si="15"/>
        <v>0</v>
      </c>
      <c r="E353" s="70"/>
      <c r="F353" s="70"/>
      <c r="G353" s="70"/>
      <c r="H353" s="43"/>
      <c r="I353" s="43"/>
      <c r="J353" s="43"/>
    </row>
    <row r="354" spans="1:10" ht="15.75">
      <c r="A354" s="2" t="s">
        <v>175</v>
      </c>
      <c r="B354" s="27"/>
      <c r="C354" s="84"/>
      <c r="D354" s="70">
        <f t="shared" si="15"/>
        <v>0</v>
      </c>
      <c r="E354" s="70"/>
      <c r="F354" s="70"/>
      <c r="G354" s="70"/>
      <c r="H354" s="43"/>
      <c r="I354" s="43"/>
      <c r="J354" s="43"/>
    </row>
    <row r="355" spans="1:10" ht="31.5">
      <c r="A355" s="1" t="s">
        <v>9</v>
      </c>
      <c r="B355" s="26" t="s">
        <v>528</v>
      </c>
      <c r="C355" s="77">
        <f>SUM(C356:C363)</f>
        <v>143803</v>
      </c>
      <c r="D355" s="69">
        <f>SUM(D356:D363)</f>
        <v>24454</v>
      </c>
      <c r="E355" s="69">
        <f>SUM(E356:E363)</f>
        <v>0</v>
      </c>
      <c r="F355" s="69">
        <f>SUM(F356:F363)</f>
        <v>0</v>
      </c>
      <c r="G355" s="69">
        <f>SUM(G356:G363)</f>
        <v>24454</v>
      </c>
      <c r="H355" s="41"/>
      <c r="I355" s="41"/>
      <c r="J355" s="41"/>
    </row>
    <row r="356" spans="1:10" ht="15.75">
      <c r="A356" s="2" t="s">
        <v>160</v>
      </c>
      <c r="B356" s="27"/>
      <c r="C356" s="84"/>
      <c r="D356" s="70">
        <f t="shared" si="15"/>
        <v>0</v>
      </c>
      <c r="E356" s="70"/>
      <c r="F356" s="70"/>
      <c r="G356" s="70"/>
      <c r="H356" s="43"/>
      <c r="I356" s="43"/>
      <c r="J356" s="43"/>
    </row>
    <row r="357" spans="1:10" ht="15.75">
      <c r="A357" s="2" t="s">
        <v>161</v>
      </c>
      <c r="B357" s="27"/>
      <c r="C357" s="84"/>
      <c r="D357" s="70">
        <f t="shared" si="15"/>
        <v>0</v>
      </c>
      <c r="E357" s="70"/>
      <c r="F357" s="70"/>
      <c r="G357" s="70"/>
      <c r="H357" s="43"/>
      <c r="I357" s="43"/>
      <c r="J357" s="43"/>
    </row>
    <row r="358" spans="1:10" ht="31.5">
      <c r="A358" s="2" t="s">
        <v>234</v>
      </c>
      <c r="B358" s="27"/>
      <c r="C358" s="84"/>
      <c r="D358" s="70">
        <f t="shared" si="15"/>
        <v>0</v>
      </c>
      <c r="E358" s="70"/>
      <c r="F358" s="70"/>
      <c r="G358" s="70"/>
      <c r="H358" s="43"/>
      <c r="I358" s="43"/>
      <c r="J358" s="43"/>
    </row>
    <row r="359" spans="1:10" ht="15.75">
      <c r="A359" s="2" t="s">
        <v>162</v>
      </c>
      <c r="B359" s="27"/>
      <c r="C359" s="84"/>
      <c r="D359" s="70">
        <f t="shared" si="15"/>
        <v>0</v>
      </c>
      <c r="E359" s="70"/>
      <c r="F359" s="70"/>
      <c r="G359" s="70"/>
      <c r="H359" s="43"/>
      <c r="I359" s="43"/>
      <c r="J359" s="43"/>
    </row>
    <row r="360" spans="1:10" ht="15.75">
      <c r="A360" s="2" t="s">
        <v>235</v>
      </c>
      <c r="B360" s="27"/>
      <c r="C360" s="84"/>
      <c r="D360" s="70">
        <f t="shared" si="15"/>
        <v>0</v>
      </c>
      <c r="E360" s="70"/>
      <c r="F360" s="70"/>
      <c r="G360" s="70"/>
      <c r="H360" s="43"/>
      <c r="I360" s="43"/>
      <c r="J360" s="43"/>
    </row>
    <row r="361" spans="1:10" ht="15.75">
      <c r="A361" s="2" t="s">
        <v>177</v>
      </c>
      <c r="B361" s="27"/>
      <c r="C361" s="84">
        <v>143803</v>
      </c>
      <c r="D361" s="70">
        <f t="shared" si="15"/>
        <v>24454</v>
      </c>
      <c r="E361" s="70"/>
      <c r="F361" s="70"/>
      <c r="G361" s="70">
        <v>24454</v>
      </c>
      <c r="H361" s="43"/>
      <c r="I361" s="43"/>
      <c r="J361" s="43"/>
    </row>
    <row r="362" spans="1:10" ht="15.75">
      <c r="A362" s="2" t="s">
        <v>236</v>
      </c>
      <c r="B362" s="27"/>
      <c r="C362" s="84"/>
      <c r="D362" s="70">
        <f t="shared" si="15"/>
        <v>0</v>
      </c>
      <c r="E362" s="70"/>
      <c r="F362" s="70"/>
      <c r="G362" s="70"/>
      <c r="H362" s="43"/>
      <c r="I362" s="43"/>
      <c r="J362" s="43"/>
    </row>
    <row r="363" spans="1:10" ht="15.75">
      <c r="A363" s="2" t="s">
        <v>10</v>
      </c>
      <c r="B363" s="27"/>
      <c r="C363" s="84"/>
      <c r="D363" s="70">
        <f t="shared" si="15"/>
        <v>0</v>
      </c>
      <c r="E363" s="70"/>
      <c r="F363" s="70"/>
      <c r="G363" s="70"/>
      <c r="H363" s="43"/>
      <c r="I363" s="43"/>
      <c r="J363" s="43"/>
    </row>
    <row r="364" spans="1:10" ht="15.75">
      <c r="A364" s="1" t="s">
        <v>163</v>
      </c>
      <c r="B364" s="26" t="s">
        <v>529</v>
      </c>
      <c r="C364" s="77">
        <f>SUM(C365:C383)</f>
        <v>21300</v>
      </c>
      <c r="D364" s="69">
        <f>SUM(D365:D383)</f>
        <v>2500</v>
      </c>
      <c r="E364" s="69">
        <f>SUM(E365:E383)</f>
        <v>0</v>
      </c>
      <c r="F364" s="69">
        <f>SUM(F365:F383)</f>
        <v>0</v>
      </c>
      <c r="G364" s="69">
        <f>SUM(G365:G383)</f>
        <v>2500</v>
      </c>
      <c r="H364" s="41"/>
      <c r="I364" s="41"/>
      <c r="J364" s="41"/>
    </row>
    <row r="365" spans="1:10" ht="15.75">
      <c r="A365" s="2" t="s">
        <v>237</v>
      </c>
      <c r="B365" s="27"/>
      <c r="C365" s="84"/>
      <c r="D365" s="70">
        <f t="shared" si="15"/>
        <v>0</v>
      </c>
      <c r="E365" s="70"/>
      <c r="F365" s="70"/>
      <c r="G365" s="70"/>
      <c r="H365" s="43"/>
      <c r="I365" s="43"/>
      <c r="J365" s="43"/>
    </row>
    <row r="366" spans="1:10" ht="15.75">
      <c r="A366" s="2" t="s">
        <v>164</v>
      </c>
      <c r="B366" s="27"/>
      <c r="C366" s="84">
        <v>16800</v>
      </c>
      <c r="D366" s="70">
        <f t="shared" si="15"/>
        <v>0</v>
      </c>
      <c r="E366" s="70"/>
      <c r="F366" s="70"/>
      <c r="G366" s="70"/>
      <c r="H366" s="43"/>
      <c r="I366" s="43"/>
      <c r="J366" s="43"/>
    </row>
    <row r="367" spans="1:10" ht="15.75">
      <c r="A367" s="2" t="s">
        <v>246</v>
      </c>
      <c r="B367" s="27"/>
      <c r="C367" s="84"/>
      <c r="D367" s="70">
        <f t="shared" si="15"/>
        <v>0</v>
      </c>
      <c r="E367" s="70"/>
      <c r="F367" s="70"/>
      <c r="G367" s="70"/>
      <c r="H367" s="43"/>
      <c r="I367" s="43"/>
      <c r="J367" s="43"/>
    </row>
    <row r="368" spans="1:10" ht="15.75">
      <c r="A368" s="2" t="s">
        <v>238</v>
      </c>
      <c r="B368" s="27"/>
      <c r="C368" s="84"/>
      <c r="D368" s="70">
        <f t="shared" si="15"/>
        <v>0</v>
      </c>
      <c r="E368" s="70"/>
      <c r="F368" s="70"/>
      <c r="G368" s="70"/>
      <c r="H368" s="43"/>
      <c r="I368" s="43"/>
      <c r="J368" s="43"/>
    </row>
    <row r="369" spans="1:10" ht="15.75">
      <c r="A369" s="2" t="s">
        <v>540</v>
      </c>
      <c r="B369" s="27"/>
      <c r="C369" s="84"/>
      <c r="D369" s="70">
        <f t="shared" si="15"/>
        <v>0</v>
      </c>
      <c r="E369" s="70"/>
      <c r="F369" s="70"/>
      <c r="G369" s="70"/>
      <c r="H369" s="43"/>
      <c r="I369" s="43"/>
      <c r="J369" s="43"/>
    </row>
    <row r="370" spans="1:10" ht="15.75">
      <c r="A370" s="2" t="s">
        <v>239</v>
      </c>
      <c r="B370" s="27"/>
      <c r="C370" s="84"/>
      <c r="D370" s="70">
        <f t="shared" si="15"/>
        <v>0</v>
      </c>
      <c r="E370" s="70"/>
      <c r="F370" s="70"/>
      <c r="G370" s="70"/>
      <c r="H370" s="43"/>
      <c r="I370" s="43"/>
      <c r="J370" s="43"/>
    </row>
    <row r="371" spans="1:10" ht="18" customHeight="1">
      <c r="A371" s="2" t="s">
        <v>544</v>
      </c>
      <c r="B371" s="27"/>
      <c r="C371" s="84">
        <v>2500</v>
      </c>
      <c r="D371" s="70">
        <f t="shared" si="15"/>
        <v>2500</v>
      </c>
      <c r="E371" s="70"/>
      <c r="F371" s="70"/>
      <c r="G371" s="70">
        <v>2500</v>
      </c>
      <c r="H371" s="43"/>
      <c r="I371" s="43"/>
      <c r="J371" s="43"/>
    </row>
    <row r="372" spans="1:10" ht="15.75">
      <c r="A372" s="2" t="s">
        <v>329</v>
      </c>
      <c r="B372" s="27"/>
      <c r="C372" s="84">
        <v>2000</v>
      </c>
      <c r="D372" s="70">
        <f t="shared" si="15"/>
        <v>0</v>
      </c>
      <c r="E372" s="70"/>
      <c r="F372" s="70"/>
      <c r="G372" s="70"/>
      <c r="H372" s="43"/>
      <c r="I372" s="43"/>
      <c r="J372" s="43"/>
    </row>
    <row r="373" spans="1:10" ht="15.75">
      <c r="A373" s="2" t="s">
        <v>240</v>
      </c>
      <c r="B373" s="27"/>
      <c r="C373" s="84"/>
      <c r="D373" s="70">
        <f t="shared" si="15"/>
        <v>0</v>
      </c>
      <c r="E373" s="70"/>
      <c r="F373" s="70"/>
      <c r="G373" s="70"/>
      <c r="H373" s="43"/>
      <c r="I373" s="43"/>
      <c r="J373" s="43"/>
    </row>
    <row r="374" spans="1:10" ht="15.75">
      <c r="A374" s="2" t="s">
        <v>241</v>
      </c>
      <c r="B374" s="27"/>
      <c r="C374" s="84"/>
      <c r="D374" s="70">
        <f t="shared" si="15"/>
        <v>0</v>
      </c>
      <c r="E374" s="70"/>
      <c r="F374" s="70"/>
      <c r="G374" s="70"/>
      <c r="H374" s="43"/>
      <c r="I374" s="43"/>
      <c r="J374" s="43"/>
    </row>
    <row r="375" spans="1:10" ht="15.75">
      <c r="A375" s="2" t="s">
        <v>242</v>
      </c>
      <c r="B375" s="27"/>
      <c r="C375" s="84"/>
      <c r="D375" s="70">
        <f t="shared" si="15"/>
        <v>0</v>
      </c>
      <c r="E375" s="70"/>
      <c r="F375" s="70"/>
      <c r="G375" s="70"/>
      <c r="H375" s="43"/>
      <c r="I375" s="43"/>
      <c r="J375" s="43"/>
    </row>
    <row r="376" spans="1:10" ht="15.75">
      <c r="A376" s="2" t="s">
        <v>165</v>
      </c>
      <c r="B376" s="27"/>
      <c r="C376" s="84"/>
      <c r="D376" s="70">
        <f t="shared" si="15"/>
        <v>0</v>
      </c>
      <c r="E376" s="70"/>
      <c r="F376" s="70"/>
      <c r="G376" s="70"/>
      <c r="H376" s="43"/>
      <c r="I376" s="43"/>
      <c r="J376" s="43"/>
    </row>
    <row r="377" spans="1:10" ht="15.75">
      <c r="A377" s="2" t="s">
        <v>184</v>
      </c>
      <c r="B377" s="27"/>
      <c r="C377" s="84"/>
      <c r="D377" s="70">
        <f t="shared" si="15"/>
        <v>0</v>
      </c>
      <c r="E377" s="70"/>
      <c r="F377" s="70"/>
      <c r="G377" s="70"/>
      <c r="H377" s="43"/>
      <c r="I377" s="43"/>
      <c r="J377" s="43"/>
    </row>
    <row r="378" spans="1:10" ht="15.75">
      <c r="A378" s="2" t="s">
        <v>166</v>
      </c>
      <c r="B378" s="27"/>
      <c r="C378" s="84"/>
      <c r="D378" s="70">
        <f t="shared" si="15"/>
        <v>0</v>
      </c>
      <c r="E378" s="70"/>
      <c r="F378" s="70"/>
      <c r="G378" s="70"/>
      <c r="H378" s="43"/>
      <c r="I378" s="43"/>
      <c r="J378" s="43"/>
    </row>
    <row r="379" spans="1:10" ht="15.75">
      <c r="A379" s="2" t="s">
        <v>400</v>
      </c>
      <c r="B379" s="27"/>
      <c r="C379" s="84"/>
      <c r="D379" s="70">
        <f t="shared" si="15"/>
        <v>0</v>
      </c>
      <c r="E379" s="70"/>
      <c r="F379" s="70"/>
      <c r="G379" s="70"/>
      <c r="H379" s="43"/>
      <c r="I379" s="43"/>
      <c r="J379" s="43"/>
    </row>
    <row r="380" spans="1:10" ht="31.5">
      <c r="A380" s="2" t="s">
        <v>243</v>
      </c>
      <c r="B380" s="27"/>
      <c r="C380" s="84"/>
      <c r="D380" s="70">
        <f t="shared" si="15"/>
        <v>0</v>
      </c>
      <c r="E380" s="70"/>
      <c r="F380" s="70"/>
      <c r="G380" s="70"/>
      <c r="H380" s="43"/>
      <c r="I380" s="43"/>
      <c r="J380" s="43"/>
    </row>
    <row r="381" spans="1:10" ht="15.75">
      <c r="A381" s="2" t="s">
        <v>244</v>
      </c>
      <c r="B381" s="27"/>
      <c r="C381" s="84"/>
      <c r="D381" s="70">
        <f t="shared" si="15"/>
        <v>0</v>
      </c>
      <c r="E381" s="70"/>
      <c r="F381" s="70"/>
      <c r="G381" s="70"/>
      <c r="H381" s="43"/>
      <c r="I381" s="43"/>
      <c r="J381" s="43"/>
    </row>
    <row r="382" spans="1:10" ht="15.75">
      <c r="A382" s="2" t="s">
        <v>177</v>
      </c>
      <c r="B382" s="27"/>
      <c r="C382" s="84"/>
      <c r="D382" s="70">
        <f t="shared" si="15"/>
        <v>0</v>
      </c>
      <c r="E382" s="70"/>
      <c r="F382" s="70"/>
      <c r="G382" s="70"/>
      <c r="H382" s="43"/>
      <c r="I382" s="43"/>
      <c r="J382" s="43"/>
    </row>
    <row r="383" spans="1:10" ht="15.75">
      <c r="A383" s="2" t="s">
        <v>444</v>
      </c>
      <c r="B383" s="27"/>
      <c r="C383" s="84"/>
      <c r="D383" s="70">
        <f t="shared" si="15"/>
        <v>0</v>
      </c>
      <c r="E383" s="70"/>
      <c r="F383" s="70"/>
      <c r="G383" s="70"/>
      <c r="H383" s="43"/>
      <c r="I383" s="43"/>
      <c r="J383" s="43"/>
    </row>
    <row r="384" spans="1:10" ht="15.75">
      <c r="A384" s="1" t="s">
        <v>11</v>
      </c>
      <c r="B384" s="26" t="s">
        <v>12</v>
      </c>
      <c r="C384" s="85"/>
      <c r="D384" s="69">
        <f t="shared" si="15"/>
        <v>0</v>
      </c>
      <c r="E384" s="69"/>
      <c r="F384" s="69"/>
      <c r="G384" s="69"/>
      <c r="H384" s="41"/>
      <c r="I384" s="41"/>
      <c r="J384" s="41"/>
    </row>
    <row r="385" spans="1:10" ht="15.75">
      <c r="A385" s="1" t="s">
        <v>332</v>
      </c>
      <c r="B385" s="26" t="s">
        <v>14</v>
      </c>
      <c r="C385" s="77">
        <f>SUM(C386:C394)</f>
        <v>1000</v>
      </c>
      <c r="D385" s="69">
        <f>SUM(D386:D394)</f>
        <v>420.41</v>
      </c>
      <c r="E385" s="69">
        <f>SUM(E386:E394)</f>
        <v>0</v>
      </c>
      <c r="F385" s="69">
        <f>SUM(F386:F394)</f>
        <v>0</v>
      </c>
      <c r="G385" s="69">
        <f>SUM(G386:G394)</f>
        <v>420.41</v>
      </c>
      <c r="H385" s="41"/>
      <c r="I385" s="41"/>
      <c r="J385" s="41"/>
    </row>
    <row r="386" spans="1:10" ht="15.75">
      <c r="A386" s="2" t="s">
        <v>295</v>
      </c>
      <c r="B386" s="27"/>
      <c r="C386" s="84"/>
      <c r="D386" s="70">
        <f t="shared" si="15"/>
        <v>0</v>
      </c>
      <c r="E386" s="70"/>
      <c r="F386" s="70"/>
      <c r="G386" s="70"/>
      <c r="H386" s="43"/>
      <c r="I386" s="43"/>
      <c r="J386" s="43"/>
    </row>
    <row r="387" spans="1:10" ht="15.75">
      <c r="A387" s="2" t="s">
        <v>247</v>
      </c>
      <c r="B387" s="27"/>
      <c r="C387" s="84"/>
      <c r="D387" s="70">
        <f t="shared" si="15"/>
        <v>0</v>
      </c>
      <c r="E387" s="70"/>
      <c r="F387" s="70"/>
      <c r="G387" s="70"/>
      <c r="H387" s="43"/>
      <c r="I387" s="43"/>
      <c r="J387" s="43"/>
    </row>
    <row r="388" spans="1:10" ht="15.75">
      <c r="A388" s="2" t="s">
        <v>324</v>
      </c>
      <c r="B388" s="27"/>
      <c r="C388" s="84"/>
      <c r="D388" s="70">
        <f t="shared" si="15"/>
        <v>0</v>
      </c>
      <c r="E388" s="70"/>
      <c r="F388" s="70"/>
      <c r="G388" s="70"/>
      <c r="H388" s="43"/>
      <c r="I388" s="43"/>
      <c r="J388" s="43"/>
    </row>
    <row r="389" spans="1:10" ht="15.75">
      <c r="A389" s="2" t="s">
        <v>248</v>
      </c>
      <c r="B389" s="27" t="s">
        <v>530</v>
      </c>
      <c r="C389" s="84"/>
      <c r="D389" s="70">
        <f t="shared" si="15"/>
        <v>0</v>
      </c>
      <c r="E389" s="70"/>
      <c r="F389" s="70"/>
      <c r="G389" s="70"/>
      <c r="H389" s="43"/>
      <c r="I389" s="43"/>
      <c r="J389" s="43"/>
    </row>
    <row r="390" spans="1:10" ht="15.75">
      <c r="A390" s="2" t="s">
        <v>325</v>
      </c>
      <c r="B390" s="27" t="s">
        <v>530</v>
      </c>
      <c r="C390" s="84">
        <v>1000</v>
      </c>
      <c r="D390" s="70">
        <f t="shared" si="15"/>
        <v>420.41</v>
      </c>
      <c r="E390" s="70"/>
      <c r="F390" s="70"/>
      <c r="G390" s="70">
        <v>420.41</v>
      </c>
      <c r="H390" s="43"/>
      <c r="I390" s="43"/>
      <c r="J390" s="43"/>
    </row>
    <row r="391" spans="1:10" ht="15.75">
      <c r="A391" s="2" t="s">
        <v>399</v>
      </c>
      <c r="B391" s="27"/>
      <c r="C391" s="84"/>
      <c r="D391" s="70">
        <f t="shared" si="15"/>
        <v>0</v>
      </c>
      <c r="E391" s="70"/>
      <c r="F391" s="70"/>
      <c r="G391" s="70"/>
      <c r="H391" s="43"/>
      <c r="I391" s="43"/>
      <c r="J391" s="43"/>
    </row>
    <row r="392" spans="1:10" ht="15.75">
      <c r="A392" s="2" t="s">
        <v>400</v>
      </c>
      <c r="B392" s="27"/>
      <c r="C392" s="84"/>
      <c r="D392" s="70">
        <f t="shared" si="15"/>
        <v>0</v>
      </c>
      <c r="E392" s="70"/>
      <c r="F392" s="70"/>
      <c r="G392" s="70"/>
      <c r="H392" s="43"/>
      <c r="I392" s="43"/>
      <c r="J392" s="43"/>
    </row>
    <row r="393" spans="1:10" ht="15.75">
      <c r="A393" s="2" t="s">
        <v>13</v>
      </c>
      <c r="B393" s="27"/>
      <c r="C393" s="84"/>
      <c r="D393" s="70">
        <f t="shared" si="15"/>
        <v>0</v>
      </c>
      <c r="E393" s="70"/>
      <c r="F393" s="70"/>
      <c r="G393" s="70"/>
      <c r="H393" s="43"/>
      <c r="I393" s="43"/>
      <c r="J393" s="43"/>
    </row>
    <row r="394" spans="1:10" ht="15.75">
      <c r="A394" s="2" t="s">
        <v>245</v>
      </c>
      <c r="B394" s="27"/>
      <c r="C394" s="84"/>
      <c r="D394" s="70">
        <f t="shared" si="15"/>
        <v>0</v>
      </c>
      <c r="E394" s="70"/>
      <c r="F394" s="70"/>
      <c r="G394" s="70"/>
      <c r="H394" s="43"/>
      <c r="I394" s="43"/>
      <c r="J394" s="43"/>
    </row>
    <row r="395" spans="1:10" ht="15.75">
      <c r="A395" s="1" t="s">
        <v>337</v>
      </c>
      <c r="B395" s="26" t="s">
        <v>15</v>
      </c>
      <c r="C395" s="77">
        <f>SUM(C396,C407)</f>
        <v>15878</v>
      </c>
      <c r="D395" s="69">
        <f>SUM(D396,D407)</f>
        <v>0</v>
      </c>
      <c r="E395" s="69">
        <f>SUM(E396,E407)</f>
        <v>0</v>
      </c>
      <c r="F395" s="69">
        <f>SUM(F396,F407)</f>
        <v>0</v>
      </c>
      <c r="G395" s="69">
        <f>SUM(G396,G407)</f>
        <v>0</v>
      </c>
      <c r="H395" s="41"/>
      <c r="I395" s="41"/>
      <c r="J395" s="41"/>
    </row>
    <row r="396" spans="1:10" ht="31.5">
      <c r="A396" s="1" t="s">
        <v>17</v>
      </c>
      <c r="B396" s="26" t="s">
        <v>531</v>
      </c>
      <c r="C396" s="77">
        <f>SUM(C397:C406)</f>
        <v>0</v>
      </c>
      <c r="D396" s="69">
        <f>SUM(D397:D406)</f>
        <v>0</v>
      </c>
      <c r="E396" s="69">
        <f>SUM(E397:E406)</f>
        <v>0</v>
      </c>
      <c r="F396" s="69">
        <f>SUM(F397:F406)</f>
        <v>0</v>
      </c>
      <c r="G396" s="69">
        <f>SUM(G397:G406)</f>
        <v>0</v>
      </c>
      <c r="H396" s="41"/>
      <c r="I396" s="41"/>
      <c r="J396" s="41"/>
    </row>
    <row r="397" spans="1:10" ht="15.75">
      <c r="A397" s="2" t="s">
        <v>249</v>
      </c>
      <c r="B397" s="27"/>
      <c r="C397" s="84"/>
      <c r="D397" s="70">
        <f aca="true" t="shared" si="16" ref="D397:D413">SUM(E397:G397)</f>
        <v>0</v>
      </c>
      <c r="E397" s="70"/>
      <c r="F397" s="70"/>
      <c r="G397" s="70"/>
      <c r="H397" s="43"/>
      <c r="I397" s="43"/>
      <c r="J397" s="43"/>
    </row>
    <row r="398" spans="1:10" ht="15.75">
      <c r="A398" s="2" t="s">
        <v>250</v>
      </c>
      <c r="B398" s="27"/>
      <c r="C398" s="84"/>
      <c r="D398" s="70">
        <f t="shared" si="16"/>
        <v>0</v>
      </c>
      <c r="E398" s="70"/>
      <c r="F398" s="70"/>
      <c r="G398" s="70"/>
      <c r="H398" s="43"/>
      <c r="I398" s="43"/>
      <c r="J398" s="43"/>
    </row>
    <row r="399" spans="1:10" ht="15.75">
      <c r="A399" s="2" t="s">
        <v>167</v>
      </c>
      <c r="B399" s="27"/>
      <c r="C399" s="84"/>
      <c r="D399" s="70">
        <f t="shared" si="16"/>
        <v>0</v>
      </c>
      <c r="E399" s="70"/>
      <c r="F399" s="70"/>
      <c r="G399" s="70"/>
      <c r="H399" s="43"/>
      <c r="I399" s="43"/>
      <c r="J399" s="43"/>
    </row>
    <row r="400" spans="1:10" ht="15.75">
      <c r="A400" s="2" t="s">
        <v>168</v>
      </c>
      <c r="B400" s="27"/>
      <c r="C400" s="84"/>
      <c r="D400" s="70">
        <f t="shared" si="16"/>
        <v>0</v>
      </c>
      <c r="E400" s="70"/>
      <c r="F400" s="70"/>
      <c r="G400" s="70"/>
      <c r="H400" s="43"/>
      <c r="I400" s="43"/>
      <c r="J400" s="43"/>
    </row>
    <row r="401" spans="1:10" ht="15.75">
      <c r="A401" s="2" t="s">
        <v>326</v>
      </c>
      <c r="B401" s="27"/>
      <c r="C401" s="84"/>
      <c r="D401" s="70">
        <f t="shared" si="16"/>
        <v>0</v>
      </c>
      <c r="E401" s="70"/>
      <c r="F401" s="70"/>
      <c r="G401" s="70"/>
      <c r="H401" s="43"/>
      <c r="I401" s="43"/>
      <c r="J401" s="43"/>
    </row>
    <row r="402" spans="1:10" ht="15.75">
      <c r="A402" s="1" t="s">
        <v>19</v>
      </c>
      <c r="B402" s="26"/>
      <c r="C402" s="84"/>
      <c r="D402" s="70">
        <f t="shared" si="16"/>
        <v>0</v>
      </c>
      <c r="E402" s="70"/>
      <c r="F402" s="70"/>
      <c r="G402" s="70"/>
      <c r="H402" s="43"/>
      <c r="I402" s="43"/>
      <c r="J402" s="43"/>
    </row>
    <row r="403" spans="1:10" ht="15.75">
      <c r="A403" s="2" t="s">
        <v>365</v>
      </c>
      <c r="B403" s="27"/>
      <c r="C403" s="84"/>
      <c r="D403" s="70">
        <f t="shared" si="16"/>
        <v>0</v>
      </c>
      <c r="E403" s="70"/>
      <c r="F403" s="70"/>
      <c r="G403" s="70"/>
      <c r="H403" s="43"/>
      <c r="I403" s="43"/>
      <c r="J403" s="43"/>
    </row>
    <row r="404" spans="1:10" ht="15.75">
      <c r="A404" s="2" t="s">
        <v>253</v>
      </c>
      <c r="B404" s="27"/>
      <c r="C404" s="84"/>
      <c r="D404" s="70">
        <f t="shared" si="16"/>
        <v>0</v>
      </c>
      <c r="E404" s="70"/>
      <c r="F404" s="70"/>
      <c r="G404" s="70"/>
      <c r="H404" s="43"/>
      <c r="I404" s="43"/>
      <c r="J404" s="43"/>
    </row>
    <row r="405" spans="1:10" ht="15.75">
      <c r="A405" s="2" t="s">
        <v>20</v>
      </c>
      <c r="B405" s="27"/>
      <c r="C405" s="84"/>
      <c r="D405" s="70">
        <f t="shared" si="16"/>
        <v>0</v>
      </c>
      <c r="E405" s="70"/>
      <c r="F405" s="70"/>
      <c r="G405" s="70"/>
      <c r="H405" s="43"/>
      <c r="I405" s="43"/>
      <c r="J405" s="43"/>
    </row>
    <row r="406" spans="1:10" ht="15.75">
      <c r="A406" s="2" t="s">
        <v>252</v>
      </c>
      <c r="B406" s="39"/>
      <c r="C406" s="86"/>
      <c r="D406" s="70">
        <f t="shared" si="16"/>
        <v>0</v>
      </c>
      <c r="E406" s="70"/>
      <c r="F406" s="70"/>
      <c r="G406" s="70"/>
      <c r="H406" s="43"/>
      <c r="I406" s="43"/>
      <c r="J406" s="43"/>
    </row>
    <row r="407" spans="1:10" ht="15.75">
      <c r="A407" s="1" t="s">
        <v>18</v>
      </c>
      <c r="B407" s="26" t="s">
        <v>532</v>
      </c>
      <c r="C407" s="77">
        <f>SUM(C408:C413)</f>
        <v>15878</v>
      </c>
      <c r="D407" s="69">
        <f>SUM(D408:D413)</f>
        <v>0</v>
      </c>
      <c r="E407" s="69">
        <f>SUM(E408:E413)</f>
        <v>0</v>
      </c>
      <c r="F407" s="69">
        <f>SUM(F408:F413)</f>
        <v>0</v>
      </c>
      <c r="G407" s="69">
        <f>SUM(G408:G413)</f>
        <v>0</v>
      </c>
      <c r="H407" s="41"/>
      <c r="I407" s="41"/>
      <c r="J407" s="41"/>
    </row>
    <row r="408" spans="1:10" ht="15.75">
      <c r="A408" s="2" t="s">
        <v>169</v>
      </c>
      <c r="B408" s="27"/>
      <c r="C408" s="84"/>
      <c r="D408" s="70">
        <f t="shared" si="16"/>
        <v>0</v>
      </c>
      <c r="E408" s="70"/>
      <c r="F408" s="70"/>
      <c r="G408" s="70"/>
      <c r="H408" s="43"/>
      <c r="I408" s="43"/>
      <c r="J408" s="43"/>
    </row>
    <row r="409" spans="1:10" ht="15.75">
      <c r="A409" s="2" t="s">
        <v>254</v>
      </c>
      <c r="B409" s="27"/>
      <c r="C409" s="84"/>
      <c r="D409" s="70">
        <f t="shared" si="16"/>
        <v>0</v>
      </c>
      <c r="E409" s="70"/>
      <c r="F409" s="70"/>
      <c r="G409" s="70"/>
      <c r="H409" s="43"/>
      <c r="I409" s="43"/>
      <c r="J409" s="43"/>
    </row>
    <row r="410" spans="1:10" ht="15.75">
      <c r="A410" s="2" t="s">
        <v>401</v>
      </c>
      <c r="B410" s="27"/>
      <c r="C410" s="84">
        <v>12378</v>
      </c>
      <c r="D410" s="70">
        <f t="shared" si="16"/>
        <v>0</v>
      </c>
      <c r="E410" s="70"/>
      <c r="F410" s="70"/>
      <c r="G410" s="70"/>
      <c r="H410" s="43"/>
      <c r="I410" s="43"/>
      <c r="J410" s="43"/>
    </row>
    <row r="411" spans="1:10" ht="15.75">
      <c r="A411" s="2" t="s">
        <v>179</v>
      </c>
      <c r="B411" s="27"/>
      <c r="C411" s="84"/>
      <c r="D411" s="70">
        <f t="shared" si="16"/>
        <v>0</v>
      </c>
      <c r="E411" s="70"/>
      <c r="F411" s="70"/>
      <c r="G411" s="70"/>
      <c r="H411" s="43"/>
      <c r="I411" s="43"/>
      <c r="J411" s="43"/>
    </row>
    <row r="412" spans="1:10" ht="15.75">
      <c r="A412" s="2" t="s">
        <v>255</v>
      </c>
      <c r="B412" s="27"/>
      <c r="C412" s="84"/>
      <c r="D412" s="70">
        <f t="shared" si="16"/>
        <v>0</v>
      </c>
      <c r="E412" s="70"/>
      <c r="F412" s="70"/>
      <c r="G412" s="70"/>
      <c r="H412" s="43"/>
      <c r="I412" s="43"/>
      <c r="J412" s="43"/>
    </row>
    <row r="413" spans="1:10" ht="15.75">
      <c r="A413" s="2" t="s">
        <v>256</v>
      </c>
      <c r="B413" s="27"/>
      <c r="C413" s="84">
        <v>3500</v>
      </c>
      <c r="D413" s="70">
        <f t="shared" si="16"/>
        <v>0</v>
      </c>
      <c r="E413" s="70"/>
      <c r="F413" s="70"/>
      <c r="G413" s="70"/>
      <c r="H413" s="43"/>
      <c r="I413" s="43"/>
      <c r="J413" s="43"/>
    </row>
    <row r="414" spans="1:10" ht="15.75">
      <c r="A414" s="1" t="s">
        <v>204</v>
      </c>
      <c r="B414" s="26" t="s">
        <v>368</v>
      </c>
      <c r="C414" s="77">
        <f>SUM(C415,C419,C459:C460,C470)</f>
        <v>246000</v>
      </c>
      <c r="D414" s="69">
        <f>SUM(D415,D419,D459:D460,D470)</f>
        <v>49051</v>
      </c>
      <c r="E414" s="69">
        <f>SUM(E415,E419,E459:E460,E470)</f>
        <v>0</v>
      </c>
      <c r="F414" s="69">
        <f>SUM(F415,F419,F459:F460,F470)</f>
        <v>0</v>
      </c>
      <c r="G414" s="69">
        <f>SUM(G415,G419,G459:G460,G470)</f>
        <v>49051</v>
      </c>
      <c r="H414" s="41"/>
      <c r="I414" s="41"/>
      <c r="J414" s="41"/>
    </row>
    <row r="415" spans="1:10" ht="21" customHeight="1">
      <c r="A415" s="1" t="s">
        <v>335</v>
      </c>
      <c r="B415" s="29" t="s">
        <v>5</v>
      </c>
      <c r="C415" s="77">
        <f>SUM(C416:C418)</f>
        <v>191300</v>
      </c>
      <c r="D415" s="69">
        <f>SUM(D416:D418)</f>
        <v>48013</v>
      </c>
      <c r="E415" s="69">
        <f>SUM(E416:E418)</f>
        <v>0</v>
      </c>
      <c r="F415" s="69">
        <f>SUM(F416:F418)</f>
        <v>0</v>
      </c>
      <c r="G415" s="69">
        <f>SUM(G416:G418)</f>
        <v>48013</v>
      </c>
      <c r="H415" s="41"/>
      <c r="I415" s="41"/>
      <c r="J415" s="41"/>
    </row>
    <row r="416" spans="1:10" ht="15.75">
      <c r="A416" s="2" t="s">
        <v>149</v>
      </c>
      <c r="B416" s="27" t="s">
        <v>523</v>
      </c>
      <c r="C416" s="84">
        <v>146928</v>
      </c>
      <c r="D416" s="70">
        <f>SUM(E416:G416)</f>
        <v>29889</v>
      </c>
      <c r="E416" s="70"/>
      <c r="F416" s="70"/>
      <c r="G416" s="70">
        <v>29889</v>
      </c>
      <c r="H416" s="43"/>
      <c r="I416" s="43"/>
      <c r="J416" s="43"/>
    </row>
    <row r="417" spans="1:10" ht="15.75">
      <c r="A417" s="2" t="s">
        <v>150</v>
      </c>
      <c r="B417" s="27"/>
      <c r="C417" s="84"/>
      <c r="D417" s="70">
        <f>SUM(E417:G417)</f>
        <v>0</v>
      </c>
      <c r="E417" s="70"/>
      <c r="F417" s="70"/>
      <c r="G417" s="70"/>
      <c r="H417" s="43"/>
      <c r="I417" s="43"/>
      <c r="J417" s="43"/>
    </row>
    <row r="418" spans="1:10" ht="15.75">
      <c r="A418" s="2" t="s">
        <v>151</v>
      </c>
      <c r="B418" s="27" t="s">
        <v>524</v>
      </c>
      <c r="C418" s="84">
        <v>44372</v>
      </c>
      <c r="D418" s="70">
        <f>SUM(E418:G418)</f>
        <v>18124</v>
      </c>
      <c r="E418" s="70"/>
      <c r="F418" s="70"/>
      <c r="G418" s="70">
        <v>18124</v>
      </c>
      <c r="H418" s="43"/>
      <c r="I418" s="43"/>
      <c r="J418" s="43"/>
    </row>
    <row r="419" spans="1:10" ht="15.75">
      <c r="A419" s="1" t="s">
        <v>6</v>
      </c>
      <c r="B419" s="26" t="s">
        <v>7</v>
      </c>
      <c r="C419" s="77">
        <f>SUM(C420:C422,C430,C439)</f>
        <v>53700</v>
      </c>
      <c r="D419" s="69">
        <f>SUM(D420:D422,D430,D439)</f>
        <v>1038</v>
      </c>
      <c r="E419" s="69">
        <f>SUM(E420:E422,E430,E439)</f>
        <v>0</v>
      </c>
      <c r="F419" s="69">
        <f>SUM(F420:F422,F430,F439)</f>
        <v>0</v>
      </c>
      <c r="G419" s="69">
        <f>SUM(G420:G422,G430,G439)</f>
        <v>1038</v>
      </c>
      <c r="H419" s="41"/>
      <c r="I419" s="41"/>
      <c r="J419" s="41"/>
    </row>
    <row r="420" spans="1:10" ht="15.75">
      <c r="A420" s="1" t="s">
        <v>152</v>
      </c>
      <c r="B420" s="27" t="s">
        <v>525</v>
      </c>
      <c r="C420" s="84"/>
      <c r="D420" s="69">
        <f>SUM(E420:G420)</f>
        <v>0</v>
      </c>
      <c r="E420" s="69"/>
      <c r="F420" s="69"/>
      <c r="G420" s="69"/>
      <c r="H420" s="41"/>
      <c r="I420" s="41"/>
      <c r="J420" s="41"/>
    </row>
    <row r="421" spans="1:10" ht="15.75">
      <c r="A421" s="1" t="s">
        <v>153</v>
      </c>
      <c r="B421" s="27" t="s">
        <v>526</v>
      </c>
      <c r="C421" s="84"/>
      <c r="D421" s="69">
        <f>SUM(E421:G421)</f>
        <v>0</v>
      </c>
      <c r="E421" s="69"/>
      <c r="F421" s="69"/>
      <c r="G421" s="69"/>
      <c r="H421" s="41"/>
      <c r="I421" s="41"/>
      <c r="J421" s="41"/>
    </row>
    <row r="422" spans="1:10" ht="15.75">
      <c r="A422" s="1" t="s">
        <v>181</v>
      </c>
      <c r="B422" s="27" t="s">
        <v>527</v>
      </c>
      <c r="C422" s="77">
        <f>SUM(C423:C429)</f>
        <v>51700</v>
      </c>
      <c r="D422" s="69">
        <f>SUM(D423:D429)</f>
        <v>0</v>
      </c>
      <c r="E422" s="69">
        <f>SUM(E423:E429)</f>
        <v>0</v>
      </c>
      <c r="F422" s="69">
        <f>SUM(F423:F429)</f>
        <v>0</v>
      </c>
      <c r="G422" s="69">
        <f>SUM(G423:G429)</f>
        <v>0</v>
      </c>
      <c r="H422" s="41"/>
      <c r="I422" s="41"/>
      <c r="J422" s="41"/>
    </row>
    <row r="423" spans="1:10" ht="15.75">
      <c r="A423" s="2" t="s">
        <v>171</v>
      </c>
      <c r="B423" s="27"/>
      <c r="C423" s="84">
        <v>49000</v>
      </c>
      <c r="D423" s="70">
        <f aca="true" t="shared" si="17" ref="D423:D429">SUM(E423:G423)</f>
        <v>0</v>
      </c>
      <c r="E423" s="69"/>
      <c r="F423" s="69"/>
      <c r="G423" s="70"/>
      <c r="H423" s="41"/>
      <c r="I423" s="41"/>
      <c r="J423" s="41"/>
    </row>
    <row r="424" spans="1:10" ht="15.75">
      <c r="A424" s="2" t="s">
        <v>172</v>
      </c>
      <c r="B424" s="27"/>
      <c r="C424" s="84">
        <v>2700</v>
      </c>
      <c r="D424" s="70">
        <f t="shared" si="17"/>
        <v>0</v>
      </c>
      <c r="E424" s="70"/>
      <c r="F424" s="70"/>
      <c r="G424" s="70"/>
      <c r="H424" s="43"/>
      <c r="I424" s="43"/>
      <c r="J424" s="43"/>
    </row>
    <row r="425" spans="1:10" ht="15.75">
      <c r="A425" s="2" t="s">
        <v>173</v>
      </c>
      <c r="B425" s="30"/>
      <c r="C425" s="84"/>
      <c r="D425" s="70">
        <f t="shared" si="17"/>
        <v>0</v>
      </c>
      <c r="E425" s="70"/>
      <c r="F425" s="70"/>
      <c r="G425" s="70"/>
      <c r="H425" s="43"/>
      <c r="I425" s="43"/>
      <c r="J425" s="43"/>
    </row>
    <row r="426" spans="1:10" ht="15.75">
      <c r="A426" s="2" t="s">
        <v>174</v>
      </c>
      <c r="B426" s="27"/>
      <c r="C426" s="84"/>
      <c r="D426" s="70">
        <f t="shared" si="17"/>
        <v>0</v>
      </c>
      <c r="E426" s="70"/>
      <c r="F426" s="70"/>
      <c r="G426" s="70"/>
      <c r="H426" s="43"/>
      <c r="I426" s="43"/>
      <c r="J426" s="43"/>
    </row>
    <row r="427" spans="1:10" ht="15.75">
      <c r="A427" s="2" t="s">
        <v>8</v>
      </c>
      <c r="B427" s="27"/>
      <c r="C427" s="84"/>
      <c r="D427" s="70">
        <f t="shared" si="17"/>
        <v>0</v>
      </c>
      <c r="E427" s="70"/>
      <c r="F427" s="70"/>
      <c r="G427" s="70"/>
      <c r="H427" s="43"/>
      <c r="I427" s="43"/>
      <c r="J427" s="43"/>
    </row>
    <row r="428" spans="1:10" ht="15.75">
      <c r="A428" s="2" t="s">
        <v>183</v>
      </c>
      <c r="B428" s="27"/>
      <c r="C428" s="84"/>
      <c r="D428" s="70">
        <f t="shared" si="17"/>
        <v>0</v>
      </c>
      <c r="E428" s="70"/>
      <c r="F428" s="70"/>
      <c r="G428" s="70"/>
      <c r="H428" s="43"/>
      <c r="I428" s="43"/>
      <c r="J428" s="43"/>
    </row>
    <row r="429" spans="1:10" ht="15.75">
      <c r="A429" s="2" t="s">
        <v>175</v>
      </c>
      <c r="B429" s="27"/>
      <c r="C429" s="84"/>
      <c r="D429" s="70">
        <f t="shared" si="17"/>
        <v>0</v>
      </c>
      <c r="E429" s="69"/>
      <c r="F429" s="69"/>
      <c r="G429" s="69"/>
      <c r="H429" s="41"/>
      <c r="I429" s="41"/>
      <c r="J429" s="41"/>
    </row>
    <row r="430" spans="1:10" ht="31.5">
      <c r="A430" s="1" t="s">
        <v>9</v>
      </c>
      <c r="B430" s="26" t="s">
        <v>528</v>
      </c>
      <c r="C430" s="77">
        <f>SUM(C431:C438)</f>
        <v>0</v>
      </c>
      <c r="D430" s="69">
        <f>SUM(D431:D438)</f>
        <v>0</v>
      </c>
      <c r="E430" s="69">
        <f>SUM(E431:E438)</f>
        <v>0</v>
      </c>
      <c r="F430" s="69">
        <f>SUM(F431:F438)</f>
        <v>0</v>
      </c>
      <c r="G430" s="69">
        <f>SUM(G431:G438)</f>
        <v>0</v>
      </c>
      <c r="H430" s="43"/>
      <c r="I430" s="43"/>
      <c r="J430" s="43"/>
    </row>
    <row r="431" spans="1:10" ht="15.75">
      <c r="A431" s="2" t="s">
        <v>160</v>
      </c>
      <c r="B431" s="27"/>
      <c r="C431" s="84"/>
      <c r="D431" s="70">
        <f aca="true" t="shared" si="18" ref="D431:D438">SUM(E431:G431)</f>
        <v>0</v>
      </c>
      <c r="E431" s="70"/>
      <c r="F431" s="70"/>
      <c r="G431" s="70"/>
      <c r="H431" s="43"/>
      <c r="I431" s="43"/>
      <c r="J431" s="43"/>
    </row>
    <row r="432" spans="1:10" ht="15.75">
      <c r="A432" s="2" t="s">
        <v>161</v>
      </c>
      <c r="B432" s="27"/>
      <c r="C432" s="84"/>
      <c r="D432" s="70">
        <f t="shared" si="18"/>
        <v>0</v>
      </c>
      <c r="E432" s="70"/>
      <c r="F432" s="70"/>
      <c r="G432" s="70"/>
      <c r="H432" s="43"/>
      <c r="I432" s="43"/>
      <c r="J432" s="43"/>
    </row>
    <row r="433" spans="1:10" ht="31.5">
      <c r="A433" s="2" t="s">
        <v>234</v>
      </c>
      <c r="B433" s="27"/>
      <c r="C433" s="84"/>
      <c r="D433" s="70">
        <f t="shared" si="18"/>
        <v>0</v>
      </c>
      <c r="E433" s="70"/>
      <c r="F433" s="70"/>
      <c r="G433" s="70"/>
      <c r="H433" s="43"/>
      <c r="I433" s="43"/>
      <c r="J433" s="43"/>
    </row>
    <row r="434" spans="1:10" ht="15.75">
      <c r="A434" s="2" t="s">
        <v>162</v>
      </c>
      <c r="B434" s="27"/>
      <c r="C434" s="84"/>
      <c r="D434" s="70">
        <f t="shared" si="18"/>
        <v>0</v>
      </c>
      <c r="E434" s="70"/>
      <c r="F434" s="70"/>
      <c r="G434" s="70"/>
      <c r="H434" s="43"/>
      <c r="I434" s="43"/>
      <c r="J434" s="43"/>
    </row>
    <row r="435" spans="1:10" ht="15.75">
      <c r="A435" s="2" t="s">
        <v>235</v>
      </c>
      <c r="B435" s="27"/>
      <c r="C435" s="84"/>
      <c r="D435" s="70">
        <f t="shared" si="18"/>
        <v>0</v>
      </c>
      <c r="E435" s="69"/>
      <c r="F435" s="69"/>
      <c r="G435" s="69"/>
      <c r="H435" s="41"/>
      <c r="I435" s="41"/>
      <c r="J435" s="41"/>
    </row>
    <row r="436" spans="1:10" ht="15.75">
      <c r="A436" s="2" t="s">
        <v>177</v>
      </c>
      <c r="B436" s="27"/>
      <c r="C436" s="84"/>
      <c r="D436" s="70">
        <f t="shared" si="18"/>
        <v>0</v>
      </c>
      <c r="E436" s="70"/>
      <c r="F436" s="70"/>
      <c r="G436" s="70"/>
      <c r="H436" s="43"/>
      <c r="I436" s="43"/>
      <c r="J436" s="43"/>
    </row>
    <row r="437" spans="1:10" ht="15.75">
      <c r="A437" s="2" t="s">
        <v>236</v>
      </c>
      <c r="B437" s="27"/>
      <c r="C437" s="84"/>
      <c r="D437" s="70">
        <f t="shared" si="18"/>
        <v>0</v>
      </c>
      <c r="E437" s="70"/>
      <c r="F437" s="70"/>
      <c r="G437" s="70"/>
      <c r="H437" s="43"/>
      <c r="I437" s="43"/>
      <c r="J437" s="43"/>
    </row>
    <row r="438" spans="1:10" ht="15.75">
      <c r="A438" s="2" t="s">
        <v>10</v>
      </c>
      <c r="B438" s="27"/>
      <c r="C438" s="84"/>
      <c r="D438" s="70">
        <f t="shared" si="18"/>
        <v>0</v>
      </c>
      <c r="E438" s="70"/>
      <c r="F438" s="70"/>
      <c r="G438" s="70"/>
      <c r="H438" s="43"/>
      <c r="I438" s="43"/>
      <c r="J438" s="43"/>
    </row>
    <row r="439" spans="1:10" ht="15.75">
      <c r="A439" s="1" t="s">
        <v>163</v>
      </c>
      <c r="B439" s="26" t="s">
        <v>529</v>
      </c>
      <c r="C439" s="77">
        <f>SUM(C440:C458)</f>
        <v>2000</v>
      </c>
      <c r="D439" s="69">
        <f>SUM(D440:D458)</f>
        <v>1038</v>
      </c>
      <c r="E439" s="69">
        <f>SUM(E440:E458)</f>
        <v>0</v>
      </c>
      <c r="F439" s="69">
        <f>SUM(F440:F458)</f>
        <v>0</v>
      </c>
      <c r="G439" s="69">
        <f>SUM(G440:G458)</f>
        <v>1038</v>
      </c>
      <c r="H439" s="43"/>
      <c r="I439" s="43"/>
      <c r="J439" s="43"/>
    </row>
    <row r="440" spans="1:10" ht="15.75">
      <c r="A440" s="2" t="s">
        <v>237</v>
      </c>
      <c r="B440" s="27"/>
      <c r="C440" s="84"/>
      <c r="D440" s="70">
        <f aca="true" t="shared" si="19" ref="D440:D459">SUM(E440:G440)</f>
        <v>0</v>
      </c>
      <c r="E440" s="70"/>
      <c r="F440" s="70"/>
      <c r="G440" s="70"/>
      <c r="H440" s="43"/>
      <c r="I440" s="43"/>
      <c r="J440" s="43"/>
    </row>
    <row r="441" spans="1:10" ht="15.75">
      <c r="A441" s="2" t="s">
        <v>164</v>
      </c>
      <c r="B441" s="27"/>
      <c r="C441" s="84"/>
      <c r="D441" s="70">
        <f t="shared" si="19"/>
        <v>0</v>
      </c>
      <c r="E441" s="70"/>
      <c r="F441" s="70"/>
      <c r="G441" s="70"/>
      <c r="H441" s="43"/>
      <c r="I441" s="43"/>
      <c r="J441" s="43"/>
    </row>
    <row r="442" spans="1:10" ht="15.75">
      <c r="A442" s="2" t="s">
        <v>246</v>
      </c>
      <c r="B442" s="27"/>
      <c r="C442" s="84"/>
      <c r="D442" s="70">
        <f t="shared" si="19"/>
        <v>0</v>
      </c>
      <c r="E442" s="69"/>
      <c r="F442" s="69"/>
      <c r="G442" s="69"/>
      <c r="H442" s="41"/>
      <c r="I442" s="41"/>
      <c r="J442" s="41"/>
    </row>
    <row r="443" spans="1:10" ht="15.75">
      <c r="A443" s="2" t="s">
        <v>238</v>
      </c>
      <c r="B443" s="27"/>
      <c r="C443" s="84"/>
      <c r="D443" s="70">
        <f t="shared" si="19"/>
        <v>0</v>
      </c>
      <c r="E443" s="69"/>
      <c r="F443" s="69"/>
      <c r="G443" s="69"/>
      <c r="H443" s="41"/>
      <c r="I443" s="41"/>
      <c r="J443" s="41"/>
    </row>
    <row r="444" spans="1:10" ht="15.75">
      <c r="A444" s="2" t="s">
        <v>540</v>
      </c>
      <c r="B444" s="27"/>
      <c r="C444" s="84"/>
      <c r="D444" s="70">
        <f t="shared" si="19"/>
        <v>0</v>
      </c>
      <c r="E444" s="70"/>
      <c r="F444" s="70"/>
      <c r="G444" s="70"/>
      <c r="H444" s="43"/>
      <c r="I444" s="43"/>
      <c r="J444" s="43"/>
    </row>
    <row r="445" spans="1:10" ht="15.75">
      <c r="A445" s="2" t="s">
        <v>239</v>
      </c>
      <c r="B445" s="27"/>
      <c r="C445" s="84"/>
      <c r="D445" s="70">
        <f t="shared" si="19"/>
        <v>0</v>
      </c>
      <c r="E445" s="70"/>
      <c r="F445" s="70"/>
      <c r="G445" s="70"/>
      <c r="H445" s="43"/>
      <c r="I445" s="43"/>
      <c r="J445" s="43"/>
    </row>
    <row r="446" spans="1:10" ht="15.75">
      <c r="A446" s="2" t="s">
        <v>541</v>
      </c>
      <c r="B446" s="27"/>
      <c r="C446" s="84"/>
      <c r="D446" s="70">
        <f t="shared" si="19"/>
        <v>0</v>
      </c>
      <c r="E446" s="70"/>
      <c r="F446" s="70"/>
      <c r="G446" s="70"/>
      <c r="H446" s="43"/>
      <c r="I446" s="43"/>
      <c r="J446" s="43"/>
    </row>
    <row r="447" spans="1:10" ht="15.75">
      <c r="A447" s="2" t="s">
        <v>329</v>
      </c>
      <c r="B447" s="27"/>
      <c r="C447" s="84"/>
      <c r="D447" s="70">
        <f t="shared" si="19"/>
        <v>0</v>
      </c>
      <c r="E447" s="70"/>
      <c r="F447" s="70"/>
      <c r="G447" s="70"/>
      <c r="H447" s="43"/>
      <c r="I447" s="43"/>
      <c r="J447" s="43"/>
    </row>
    <row r="448" spans="1:10" ht="15.75">
      <c r="A448" s="2" t="s">
        <v>240</v>
      </c>
      <c r="B448" s="27"/>
      <c r="C448" s="84"/>
      <c r="D448" s="70">
        <f t="shared" si="19"/>
        <v>0</v>
      </c>
      <c r="E448" s="70"/>
      <c r="F448" s="70"/>
      <c r="G448" s="70"/>
      <c r="H448" s="43"/>
      <c r="I448" s="43"/>
      <c r="J448" s="43"/>
    </row>
    <row r="449" spans="1:10" ht="15.75">
      <c r="A449" s="2" t="s">
        <v>241</v>
      </c>
      <c r="B449" s="27"/>
      <c r="C449" s="84"/>
      <c r="D449" s="70">
        <f t="shared" si="19"/>
        <v>0</v>
      </c>
      <c r="E449" s="70"/>
      <c r="F449" s="70"/>
      <c r="G449" s="70"/>
      <c r="H449" s="43"/>
      <c r="I449" s="43"/>
      <c r="J449" s="43"/>
    </row>
    <row r="450" spans="1:10" ht="15.75">
      <c r="A450" s="2" t="s">
        <v>242</v>
      </c>
      <c r="B450" s="27"/>
      <c r="C450" s="84"/>
      <c r="D450" s="70">
        <f t="shared" si="19"/>
        <v>0</v>
      </c>
      <c r="E450" s="70"/>
      <c r="F450" s="70"/>
      <c r="G450" s="70"/>
      <c r="H450" s="43"/>
      <c r="I450" s="43"/>
      <c r="J450" s="43"/>
    </row>
    <row r="451" spans="1:10" ht="15.75">
      <c r="A451" s="2" t="s">
        <v>165</v>
      </c>
      <c r="B451" s="27"/>
      <c r="C451" s="84">
        <v>2000</v>
      </c>
      <c r="D451" s="70">
        <f t="shared" si="19"/>
        <v>1038</v>
      </c>
      <c r="E451" s="70"/>
      <c r="F451" s="70"/>
      <c r="G451" s="70">
        <v>1038</v>
      </c>
      <c r="H451" s="43"/>
      <c r="I451" s="43"/>
      <c r="J451" s="43"/>
    </row>
    <row r="452" spans="1:10" ht="15.75">
      <c r="A452" s="2" t="s">
        <v>184</v>
      </c>
      <c r="B452" s="27"/>
      <c r="C452" s="84"/>
      <c r="D452" s="70">
        <f t="shared" si="19"/>
        <v>0</v>
      </c>
      <c r="E452" s="69"/>
      <c r="F452" s="69"/>
      <c r="G452" s="69"/>
      <c r="H452" s="41"/>
      <c r="I452" s="41"/>
      <c r="J452" s="41"/>
    </row>
    <row r="453" spans="1:10" ht="15.75">
      <c r="A453" s="2" t="s">
        <v>166</v>
      </c>
      <c r="B453" s="27"/>
      <c r="C453" s="84"/>
      <c r="D453" s="70">
        <f t="shared" si="19"/>
        <v>0</v>
      </c>
      <c r="E453" s="69"/>
      <c r="F453" s="69"/>
      <c r="G453" s="69"/>
      <c r="H453" s="41"/>
      <c r="I453" s="41"/>
      <c r="J453" s="41"/>
    </row>
    <row r="454" spans="1:10" ht="15.75">
      <c r="A454" s="2" t="s">
        <v>400</v>
      </c>
      <c r="B454" s="27"/>
      <c r="C454" s="84"/>
      <c r="D454" s="70">
        <f t="shared" si="19"/>
        <v>0</v>
      </c>
      <c r="E454" s="70"/>
      <c r="F454" s="70"/>
      <c r="G454" s="70"/>
      <c r="H454" s="43"/>
      <c r="I454" s="43"/>
      <c r="J454" s="43"/>
    </row>
    <row r="455" spans="1:10" ht="31.5">
      <c r="A455" s="2" t="s">
        <v>243</v>
      </c>
      <c r="B455" s="27"/>
      <c r="C455" s="84"/>
      <c r="D455" s="70">
        <f t="shared" si="19"/>
        <v>0</v>
      </c>
      <c r="E455" s="70"/>
      <c r="F455" s="70"/>
      <c r="G455" s="70"/>
      <c r="H455" s="43"/>
      <c r="I455" s="43"/>
      <c r="J455" s="43"/>
    </row>
    <row r="456" spans="1:10" ht="15.75">
      <c r="A456" s="2" t="s">
        <v>244</v>
      </c>
      <c r="B456" s="27"/>
      <c r="C456" s="84"/>
      <c r="D456" s="70">
        <f t="shared" si="19"/>
        <v>0</v>
      </c>
      <c r="E456" s="70"/>
      <c r="F456" s="70"/>
      <c r="G456" s="70"/>
      <c r="H456" s="43"/>
      <c r="I456" s="43"/>
      <c r="J456" s="43"/>
    </row>
    <row r="457" spans="1:10" ht="15.75">
      <c r="A457" s="2" t="s">
        <v>177</v>
      </c>
      <c r="B457" s="27"/>
      <c r="C457" s="84"/>
      <c r="D457" s="70">
        <f t="shared" si="19"/>
        <v>0</v>
      </c>
      <c r="E457" s="70"/>
      <c r="F457" s="70"/>
      <c r="G457" s="70"/>
      <c r="H457" s="43"/>
      <c r="I457" s="43"/>
      <c r="J457" s="43"/>
    </row>
    <row r="458" spans="1:10" ht="15.75">
      <c r="A458" s="2" t="s">
        <v>245</v>
      </c>
      <c r="B458" s="27"/>
      <c r="C458" s="84"/>
      <c r="D458" s="70">
        <f t="shared" si="19"/>
        <v>0</v>
      </c>
      <c r="E458" s="70"/>
      <c r="F458" s="70"/>
      <c r="G458" s="70"/>
      <c r="H458" s="43"/>
      <c r="I458" s="43"/>
      <c r="J458" s="43"/>
    </row>
    <row r="459" spans="1:10" ht="15.75">
      <c r="A459" s="1" t="s">
        <v>11</v>
      </c>
      <c r="B459" s="26" t="s">
        <v>12</v>
      </c>
      <c r="C459" s="85"/>
      <c r="D459" s="69">
        <f t="shared" si="19"/>
        <v>0</v>
      </c>
      <c r="E459" s="69"/>
      <c r="F459" s="69"/>
      <c r="G459" s="69"/>
      <c r="H459" s="41"/>
      <c r="I459" s="41"/>
      <c r="J459" s="41"/>
    </row>
    <row r="460" spans="1:10" ht="15.75">
      <c r="A460" s="1" t="s">
        <v>332</v>
      </c>
      <c r="B460" s="26" t="s">
        <v>14</v>
      </c>
      <c r="C460" s="77">
        <f>SUM(C461:C469)</f>
        <v>0</v>
      </c>
      <c r="D460" s="69">
        <f>SUM(D461:D469)</f>
        <v>0</v>
      </c>
      <c r="E460" s="69">
        <f>SUM(E461:E469)</f>
        <v>0</v>
      </c>
      <c r="F460" s="69">
        <f>SUM(F461:F469)</f>
        <v>0</v>
      </c>
      <c r="G460" s="69">
        <f>SUM(G461:G469)</f>
        <v>0</v>
      </c>
      <c r="H460" s="43"/>
      <c r="I460" s="43"/>
      <c r="J460" s="43"/>
    </row>
    <row r="461" spans="1:10" ht="15.75">
      <c r="A461" s="2" t="s">
        <v>295</v>
      </c>
      <c r="B461" s="27"/>
      <c r="C461" s="84"/>
      <c r="D461" s="70">
        <f aca="true" t="shared" si="20" ref="D461:D469">SUM(E461:G461)</f>
        <v>0</v>
      </c>
      <c r="E461" s="70"/>
      <c r="F461" s="70"/>
      <c r="G461" s="70"/>
      <c r="H461" s="43"/>
      <c r="I461" s="43"/>
      <c r="J461" s="43"/>
    </row>
    <row r="462" spans="1:10" ht="15.75">
      <c r="A462" s="2" t="s">
        <v>247</v>
      </c>
      <c r="B462" s="27"/>
      <c r="C462" s="84"/>
      <c r="D462" s="70">
        <f t="shared" si="20"/>
        <v>0</v>
      </c>
      <c r="E462" s="70"/>
      <c r="F462" s="70"/>
      <c r="G462" s="70"/>
      <c r="H462" s="43"/>
      <c r="I462" s="43"/>
      <c r="J462" s="43"/>
    </row>
    <row r="463" spans="1:10" ht="15.75">
      <c r="A463" s="2" t="s">
        <v>324</v>
      </c>
      <c r="B463" s="27"/>
      <c r="C463" s="84"/>
      <c r="D463" s="70">
        <f t="shared" si="20"/>
        <v>0</v>
      </c>
      <c r="E463" s="70"/>
      <c r="F463" s="70"/>
      <c r="G463" s="70"/>
      <c r="H463" s="43"/>
      <c r="I463" s="43"/>
      <c r="J463" s="43"/>
    </row>
    <row r="464" spans="1:10" ht="15.75">
      <c r="A464" s="2" t="s">
        <v>248</v>
      </c>
      <c r="B464" s="27"/>
      <c r="C464" s="84"/>
      <c r="D464" s="70">
        <f t="shared" si="20"/>
        <v>0</v>
      </c>
      <c r="E464" s="70"/>
      <c r="F464" s="70"/>
      <c r="G464" s="70"/>
      <c r="H464" s="43"/>
      <c r="I464" s="43"/>
      <c r="J464" s="43"/>
    </row>
    <row r="465" spans="1:10" ht="15.75">
      <c r="A465" s="2" t="s">
        <v>325</v>
      </c>
      <c r="B465" s="27"/>
      <c r="C465" s="84"/>
      <c r="D465" s="70">
        <f t="shared" si="20"/>
        <v>0</v>
      </c>
      <c r="E465" s="69"/>
      <c r="F465" s="70"/>
      <c r="G465" s="69"/>
      <c r="H465" s="41"/>
      <c r="I465" s="41"/>
      <c r="J465" s="41"/>
    </row>
    <row r="466" spans="1:10" ht="15.75">
      <c r="A466" s="2" t="s">
        <v>399</v>
      </c>
      <c r="B466" s="27"/>
      <c r="C466" s="84"/>
      <c r="D466" s="70">
        <f t="shared" si="20"/>
        <v>0</v>
      </c>
      <c r="E466" s="69"/>
      <c r="F466" s="70"/>
      <c r="G466" s="69"/>
      <c r="H466" s="41"/>
      <c r="I466" s="41"/>
      <c r="J466" s="41"/>
    </row>
    <row r="467" spans="1:10" s="15" customFormat="1" ht="18">
      <c r="A467" s="2" t="s">
        <v>400</v>
      </c>
      <c r="B467" s="27"/>
      <c r="C467" s="84"/>
      <c r="D467" s="70">
        <f t="shared" si="20"/>
        <v>0</v>
      </c>
      <c r="E467" s="69"/>
      <c r="F467" s="69"/>
      <c r="G467" s="69"/>
      <c r="H467" s="41"/>
      <c r="I467" s="41"/>
      <c r="J467" s="41"/>
    </row>
    <row r="468" spans="1:10" s="17" customFormat="1" ht="15.75">
      <c r="A468" s="2" t="s">
        <v>13</v>
      </c>
      <c r="B468" s="27"/>
      <c r="C468" s="84"/>
      <c r="D468" s="70">
        <f t="shared" si="20"/>
        <v>0</v>
      </c>
      <c r="E468" s="69"/>
      <c r="F468" s="69"/>
      <c r="G468" s="69"/>
      <c r="H468" s="41"/>
      <c r="I468" s="41"/>
      <c r="J468" s="41"/>
    </row>
    <row r="469" spans="1:10" ht="15.75">
      <c r="A469" s="2" t="s">
        <v>245</v>
      </c>
      <c r="B469" s="27"/>
      <c r="C469" s="84"/>
      <c r="D469" s="70">
        <f t="shared" si="20"/>
        <v>0</v>
      </c>
      <c r="E469" s="70"/>
      <c r="F469" s="70"/>
      <c r="G469" s="70"/>
      <c r="H469" s="43"/>
      <c r="I469" s="43"/>
      <c r="J469" s="43"/>
    </row>
    <row r="470" spans="1:10" ht="15.75">
      <c r="A470" s="1" t="s">
        <v>337</v>
      </c>
      <c r="B470" s="26" t="s">
        <v>15</v>
      </c>
      <c r="C470" s="77">
        <f>SUM(C471,C482)</f>
        <v>1000</v>
      </c>
      <c r="D470" s="69">
        <f>SUM(D471,D482)</f>
        <v>0</v>
      </c>
      <c r="E470" s="69">
        <f>SUM(E471,E482)</f>
        <v>0</v>
      </c>
      <c r="F470" s="69">
        <f>SUM(F471,F482)</f>
        <v>0</v>
      </c>
      <c r="G470" s="69">
        <f>SUM(G471,G482)</f>
        <v>0</v>
      </c>
      <c r="H470" s="43"/>
      <c r="I470" s="43"/>
      <c r="J470" s="43"/>
    </row>
    <row r="471" spans="1:10" s="17" customFormat="1" ht="31.5">
      <c r="A471" s="1" t="s">
        <v>17</v>
      </c>
      <c r="B471" s="26" t="s">
        <v>531</v>
      </c>
      <c r="C471" s="77">
        <f>SUM(C472:C481)</f>
        <v>0</v>
      </c>
      <c r="D471" s="69">
        <f>SUM(D472:D481)</f>
        <v>0</v>
      </c>
      <c r="E471" s="69">
        <f>SUM(E472:E481)</f>
        <v>0</v>
      </c>
      <c r="F471" s="69">
        <f>SUM(F472:F481)</f>
        <v>0</v>
      </c>
      <c r="G471" s="69">
        <f>SUM(G472:G481)</f>
        <v>0</v>
      </c>
      <c r="H471" s="41"/>
      <c r="I471" s="41"/>
      <c r="J471" s="41"/>
    </row>
    <row r="472" spans="1:10" ht="15.75">
      <c r="A472" s="2" t="s">
        <v>249</v>
      </c>
      <c r="B472" s="27"/>
      <c r="C472" s="84"/>
      <c r="D472" s="70">
        <f aca="true" t="shared" si="21" ref="D472:D481">SUM(E472:G472)</f>
        <v>0</v>
      </c>
      <c r="E472" s="70"/>
      <c r="F472" s="70"/>
      <c r="G472" s="70"/>
      <c r="H472" s="43"/>
      <c r="I472" s="43"/>
      <c r="J472" s="43"/>
    </row>
    <row r="473" spans="1:10" ht="15.75">
      <c r="A473" s="2" t="s">
        <v>250</v>
      </c>
      <c r="B473" s="27"/>
      <c r="C473" s="84"/>
      <c r="D473" s="70">
        <f t="shared" si="21"/>
        <v>0</v>
      </c>
      <c r="E473" s="70"/>
      <c r="F473" s="70"/>
      <c r="G473" s="70"/>
      <c r="H473" s="43"/>
      <c r="I473" s="43"/>
      <c r="J473" s="43"/>
    </row>
    <row r="474" spans="1:10" s="17" customFormat="1" ht="15.75">
      <c r="A474" s="2" t="s">
        <v>167</v>
      </c>
      <c r="B474" s="27"/>
      <c r="C474" s="84"/>
      <c r="D474" s="70">
        <f t="shared" si="21"/>
        <v>0</v>
      </c>
      <c r="E474" s="69"/>
      <c r="F474" s="69"/>
      <c r="G474" s="69"/>
      <c r="H474" s="41"/>
      <c r="I474" s="41"/>
      <c r="J474" s="41"/>
    </row>
    <row r="475" spans="1:10" ht="15.75">
      <c r="A475" s="2" t="s">
        <v>168</v>
      </c>
      <c r="B475" s="27"/>
      <c r="C475" s="84"/>
      <c r="D475" s="70">
        <f t="shared" si="21"/>
        <v>0</v>
      </c>
      <c r="E475" s="70"/>
      <c r="F475" s="70"/>
      <c r="G475" s="70"/>
      <c r="H475" s="43"/>
      <c r="I475" s="43"/>
      <c r="J475" s="43"/>
    </row>
    <row r="476" spans="1:10" ht="15.75">
      <c r="A476" s="2" t="s">
        <v>326</v>
      </c>
      <c r="B476" s="27"/>
      <c r="C476" s="84"/>
      <c r="D476" s="70">
        <f t="shared" si="21"/>
        <v>0</v>
      </c>
      <c r="E476" s="70"/>
      <c r="F476" s="70"/>
      <c r="G476" s="70"/>
      <c r="H476" s="43"/>
      <c r="I476" s="43"/>
      <c r="J476" s="43"/>
    </row>
    <row r="477" spans="1:10" s="17" customFormat="1" ht="15.75">
      <c r="A477" s="2" t="s">
        <v>19</v>
      </c>
      <c r="B477" s="27"/>
      <c r="C477" s="84"/>
      <c r="D477" s="70">
        <f t="shared" si="21"/>
        <v>0</v>
      </c>
      <c r="E477" s="69"/>
      <c r="F477" s="69"/>
      <c r="G477" s="69"/>
      <c r="H477" s="41"/>
      <c r="I477" s="41"/>
      <c r="J477" s="41"/>
    </row>
    <row r="478" spans="1:10" ht="15.75">
      <c r="A478" s="2" t="s">
        <v>365</v>
      </c>
      <c r="B478" s="27"/>
      <c r="C478" s="84"/>
      <c r="D478" s="70">
        <f t="shared" si="21"/>
        <v>0</v>
      </c>
      <c r="E478" s="70"/>
      <c r="F478" s="70"/>
      <c r="G478" s="70"/>
      <c r="H478" s="43"/>
      <c r="I478" s="43"/>
      <c r="J478" s="43"/>
    </row>
    <row r="479" spans="1:10" ht="15.75">
      <c r="A479" s="2" t="s">
        <v>253</v>
      </c>
      <c r="B479" s="27"/>
      <c r="C479" s="84"/>
      <c r="D479" s="70">
        <f t="shared" si="21"/>
        <v>0</v>
      </c>
      <c r="E479" s="70"/>
      <c r="F479" s="70"/>
      <c r="G479" s="70"/>
      <c r="H479" s="43"/>
      <c r="I479" s="43"/>
      <c r="J479" s="43"/>
    </row>
    <row r="480" spans="1:10" ht="15.75">
      <c r="A480" s="2" t="s">
        <v>20</v>
      </c>
      <c r="B480" s="27"/>
      <c r="C480" s="84"/>
      <c r="D480" s="70">
        <f t="shared" si="21"/>
        <v>0</v>
      </c>
      <c r="E480" s="70"/>
      <c r="F480" s="70"/>
      <c r="G480" s="70"/>
      <c r="H480" s="43"/>
      <c r="I480" s="43"/>
      <c r="J480" s="43"/>
    </row>
    <row r="481" spans="1:10" ht="15.75">
      <c r="A481" s="2" t="s">
        <v>252</v>
      </c>
      <c r="B481" s="39"/>
      <c r="C481" s="86"/>
      <c r="D481" s="70">
        <f t="shared" si="21"/>
        <v>0</v>
      </c>
      <c r="E481" s="70"/>
      <c r="F481" s="70"/>
      <c r="G481" s="70"/>
      <c r="H481" s="43"/>
      <c r="I481" s="43"/>
      <c r="J481" s="43"/>
    </row>
    <row r="482" spans="1:10" s="17" customFormat="1" ht="15.75">
      <c r="A482" s="1" t="s">
        <v>18</v>
      </c>
      <c r="B482" s="26" t="s">
        <v>532</v>
      </c>
      <c r="C482" s="77">
        <f>SUM(C483:C488)</f>
        <v>1000</v>
      </c>
      <c r="D482" s="69">
        <f>SUM(D483:D488)</f>
        <v>0</v>
      </c>
      <c r="E482" s="69">
        <f>SUM(E483:E488)</f>
        <v>0</v>
      </c>
      <c r="F482" s="69">
        <f>SUM(F483:F488)</f>
        <v>0</v>
      </c>
      <c r="G482" s="69">
        <f>SUM(G483:G488)</f>
        <v>0</v>
      </c>
      <c r="H482" s="41"/>
      <c r="I482" s="41"/>
      <c r="J482" s="41"/>
    </row>
    <row r="483" spans="1:10" ht="15.75">
      <c r="A483" s="2" t="s">
        <v>169</v>
      </c>
      <c r="B483" s="27"/>
      <c r="C483" s="84"/>
      <c r="D483" s="70">
        <f aca="true" t="shared" si="22" ref="D483:D494">SUM(E483:G483)</f>
        <v>0</v>
      </c>
      <c r="E483" s="70"/>
      <c r="F483" s="70"/>
      <c r="G483" s="70"/>
      <c r="H483" s="43"/>
      <c r="I483" s="43"/>
      <c r="J483" s="43"/>
    </row>
    <row r="484" spans="1:10" ht="15.75">
      <c r="A484" s="2" t="s">
        <v>254</v>
      </c>
      <c r="B484" s="27"/>
      <c r="C484" s="84"/>
      <c r="D484" s="70">
        <f t="shared" si="22"/>
        <v>0</v>
      </c>
      <c r="E484" s="70"/>
      <c r="F484" s="70"/>
      <c r="G484" s="70"/>
      <c r="H484" s="43"/>
      <c r="I484" s="43"/>
      <c r="J484" s="43"/>
    </row>
    <row r="485" spans="1:10" ht="15.75">
      <c r="A485" s="2" t="s">
        <v>401</v>
      </c>
      <c r="B485" s="27"/>
      <c r="C485" s="84"/>
      <c r="D485" s="70">
        <f t="shared" si="22"/>
        <v>0</v>
      </c>
      <c r="E485" s="70"/>
      <c r="F485" s="70"/>
      <c r="G485" s="70"/>
      <c r="H485" s="43"/>
      <c r="I485" s="43"/>
      <c r="J485" s="43"/>
    </row>
    <row r="486" spans="1:10" s="17" customFormat="1" ht="15.75">
      <c r="A486" s="2" t="s">
        <v>179</v>
      </c>
      <c r="B486" s="27"/>
      <c r="C486" s="84"/>
      <c r="D486" s="70">
        <f t="shared" si="22"/>
        <v>0</v>
      </c>
      <c r="E486" s="69"/>
      <c r="F486" s="69"/>
      <c r="G486" s="69"/>
      <c r="H486" s="41"/>
      <c r="I486" s="41"/>
      <c r="J486" s="41"/>
    </row>
    <row r="487" spans="1:10" ht="15.75">
      <c r="A487" s="2" t="s">
        <v>255</v>
      </c>
      <c r="B487" s="27"/>
      <c r="C487" s="84"/>
      <c r="D487" s="70">
        <f t="shared" si="22"/>
        <v>0</v>
      </c>
      <c r="E487" s="69"/>
      <c r="F487" s="69"/>
      <c r="G487" s="69"/>
      <c r="H487" s="41"/>
      <c r="I487" s="41"/>
      <c r="J487" s="41"/>
    </row>
    <row r="488" spans="1:10" ht="15.75">
      <c r="A488" s="2" t="s">
        <v>256</v>
      </c>
      <c r="B488" s="27"/>
      <c r="C488" s="84">
        <v>1000</v>
      </c>
      <c r="D488" s="70">
        <f t="shared" si="22"/>
        <v>0</v>
      </c>
      <c r="E488" s="70"/>
      <c r="F488" s="70"/>
      <c r="G488" s="70"/>
      <c r="H488" s="43"/>
      <c r="I488" s="43"/>
      <c r="J488" s="43"/>
    </row>
    <row r="489" spans="1:10" ht="15.75">
      <c r="A489" s="1" t="s">
        <v>22</v>
      </c>
      <c r="B489" s="26"/>
      <c r="C489" s="85"/>
      <c r="D489" s="69">
        <f t="shared" si="22"/>
        <v>0</v>
      </c>
      <c r="E489" s="70"/>
      <c r="F489" s="70"/>
      <c r="G489" s="70"/>
      <c r="H489" s="43"/>
      <c r="I489" s="43"/>
      <c r="J489" s="43"/>
    </row>
    <row r="490" spans="1:10" ht="15.75">
      <c r="A490" s="1" t="s">
        <v>21</v>
      </c>
      <c r="B490" s="26" t="s">
        <v>533</v>
      </c>
      <c r="C490" s="85">
        <v>308000</v>
      </c>
      <c r="D490" s="69">
        <f t="shared" si="22"/>
        <v>0</v>
      </c>
      <c r="E490" s="70"/>
      <c r="F490" s="70"/>
      <c r="G490" s="69"/>
      <c r="H490" s="43"/>
      <c r="I490" s="43"/>
      <c r="J490" s="43"/>
    </row>
    <row r="491" spans="1:10" s="17" customFormat="1" ht="15.75">
      <c r="A491" s="1" t="s">
        <v>182</v>
      </c>
      <c r="B491" s="26" t="s">
        <v>345</v>
      </c>
      <c r="C491" s="77">
        <f>SUM(C492:C495)</f>
        <v>20000</v>
      </c>
      <c r="D491" s="69">
        <f>SUM(D492:D495)</f>
        <v>0</v>
      </c>
      <c r="E491" s="69">
        <f>SUM(E492:E495)</f>
        <v>0</v>
      </c>
      <c r="F491" s="69">
        <f>SUM(F492:F495)</f>
        <v>0</v>
      </c>
      <c r="G491" s="69">
        <f>SUM(G492:G495)</f>
        <v>0</v>
      </c>
      <c r="H491" s="41"/>
      <c r="I491" s="41"/>
      <c r="J491" s="41"/>
    </row>
    <row r="492" spans="1:10" s="17" customFormat="1" ht="15.75">
      <c r="A492" s="2" t="s">
        <v>23</v>
      </c>
      <c r="B492" s="27" t="s">
        <v>534</v>
      </c>
      <c r="C492" s="84"/>
      <c r="D492" s="69">
        <f t="shared" si="22"/>
        <v>0</v>
      </c>
      <c r="E492" s="69"/>
      <c r="F492" s="69"/>
      <c r="G492" s="69"/>
      <c r="H492" s="41"/>
      <c r="I492" s="41"/>
      <c r="J492" s="41"/>
    </row>
    <row r="493" spans="1:10" s="17" customFormat="1" ht="15.75">
      <c r="A493" s="2" t="s">
        <v>336</v>
      </c>
      <c r="B493" s="27" t="s">
        <v>535</v>
      </c>
      <c r="C493" s="84"/>
      <c r="D493" s="69">
        <f t="shared" si="22"/>
        <v>0</v>
      </c>
      <c r="E493" s="69"/>
      <c r="F493" s="69"/>
      <c r="G493" s="69"/>
      <c r="H493" s="41"/>
      <c r="I493" s="41"/>
      <c r="J493" s="41"/>
    </row>
    <row r="494" spans="1:10" ht="15.75">
      <c r="A494" s="2" t="s">
        <v>336</v>
      </c>
      <c r="B494" s="27" t="s">
        <v>536</v>
      </c>
      <c r="C494" s="84">
        <v>15000</v>
      </c>
      <c r="D494" s="70">
        <f t="shared" si="22"/>
        <v>0</v>
      </c>
      <c r="E494" s="70"/>
      <c r="F494" s="70"/>
      <c r="G494" s="70"/>
      <c r="H494" s="43"/>
      <c r="I494" s="43"/>
      <c r="J494" s="43"/>
    </row>
    <row r="495" spans="1:10" s="17" customFormat="1" ht="15.75">
      <c r="A495" s="2" t="s">
        <v>406</v>
      </c>
      <c r="B495" s="27" t="s">
        <v>537</v>
      </c>
      <c r="C495" s="77">
        <f>SUM(C496:C497)</f>
        <v>5000</v>
      </c>
      <c r="D495" s="69">
        <f>SUM(D496:D497)</f>
        <v>0</v>
      </c>
      <c r="E495" s="69">
        <f>SUM(E496:E497)</f>
        <v>0</v>
      </c>
      <c r="F495" s="69">
        <f>SUM(F496:F497)</f>
        <v>0</v>
      </c>
      <c r="G495" s="69">
        <f>SUM(G496:G497)</f>
        <v>0</v>
      </c>
      <c r="H495" s="41"/>
      <c r="I495" s="41"/>
      <c r="J495" s="41"/>
    </row>
    <row r="496" spans="1:10" ht="15.75">
      <c r="A496" s="2" t="s">
        <v>256</v>
      </c>
      <c r="B496" s="27"/>
      <c r="C496" s="84">
        <v>5000</v>
      </c>
      <c r="D496" s="70">
        <f>SUM(E496:G496)</f>
        <v>0</v>
      </c>
      <c r="E496" s="70"/>
      <c r="F496" s="70"/>
      <c r="G496" s="70"/>
      <c r="H496" s="43"/>
      <c r="I496" s="43"/>
      <c r="J496" s="43"/>
    </row>
    <row r="497" spans="1:10" ht="15.75">
      <c r="A497" s="2" t="s">
        <v>178</v>
      </c>
      <c r="B497" s="27"/>
      <c r="C497" s="84"/>
      <c r="D497" s="70">
        <f>SUM(E497:G497)</f>
        <v>0</v>
      </c>
      <c r="E497" s="70"/>
      <c r="F497" s="70"/>
      <c r="G497" s="70"/>
      <c r="H497" s="43"/>
      <c r="I497" s="43"/>
      <c r="J497" s="43"/>
    </row>
    <row r="498" spans="1:10" ht="15.75">
      <c r="A498" s="1" t="s">
        <v>473</v>
      </c>
      <c r="B498" s="26" t="s">
        <v>477</v>
      </c>
      <c r="C498" s="85">
        <f>C499+C502</f>
        <v>0</v>
      </c>
      <c r="D498" s="69">
        <f>SUM(E498:G498)</f>
        <v>0</v>
      </c>
      <c r="E498" s="69"/>
      <c r="F498" s="85">
        <f>F499+F502</f>
        <v>0</v>
      </c>
      <c r="G498" s="85">
        <f>G499+G502</f>
        <v>0</v>
      </c>
      <c r="H498" s="43"/>
      <c r="I498" s="43"/>
      <c r="J498" s="43"/>
    </row>
    <row r="499" spans="1:10" ht="16.5" customHeight="1">
      <c r="A499" s="1" t="s">
        <v>163</v>
      </c>
      <c r="B499" s="26" t="s">
        <v>479</v>
      </c>
      <c r="C499" s="84">
        <f>C500+C501</f>
        <v>0</v>
      </c>
      <c r="D499" s="70">
        <f aca="true" t="shared" si="23" ref="D499:D504">SUM(E499:G499)</f>
        <v>0</v>
      </c>
      <c r="E499" s="70"/>
      <c r="F499" s="84">
        <f>F500+F501</f>
        <v>0</v>
      </c>
      <c r="G499" s="84">
        <f>G500+G501</f>
        <v>0</v>
      </c>
      <c r="H499" s="43"/>
      <c r="I499" s="43"/>
      <c r="J499" s="43"/>
    </row>
    <row r="500" spans="1:10" ht="14.25" customHeight="1">
      <c r="A500" s="2" t="s">
        <v>237</v>
      </c>
      <c r="B500" s="27"/>
      <c r="C500" s="84"/>
      <c r="D500" s="70">
        <f t="shared" si="23"/>
        <v>0</v>
      </c>
      <c r="E500" s="70"/>
      <c r="F500" s="70"/>
      <c r="G500" s="84"/>
      <c r="H500" s="43"/>
      <c r="I500" s="43"/>
      <c r="J500" s="43"/>
    </row>
    <row r="501" spans="1:10" ht="14.25" customHeight="1">
      <c r="A501" s="2" t="s">
        <v>237</v>
      </c>
      <c r="B501" s="27"/>
      <c r="C501" s="84"/>
      <c r="D501" s="70">
        <f t="shared" si="23"/>
        <v>0</v>
      </c>
      <c r="E501" s="70"/>
      <c r="F501" s="70"/>
      <c r="G501" s="84"/>
      <c r="H501" s="43"/>
      <c r="I501" s="43"/>
      <c r="J501" s="43"/>
    </row>
    <row r="502" spans="1:10" ht="16.5" customHeight="1">
      <c r="A502" s="1" t="s">
        <v>475</v>
      </c>
      <c r="B502" s="26" t="s">
        <v>478</v>
      </c>
      <c r="C502" s="84">
        <f>C503+C504</f>
        <v>0</v>
      </c>
      <c r="D502" s="70">
        <f t="shared" si="23"/>
        <v>0</v>
      </c>
      <c r="E502" s="70"/>
      <c r="F502" s="84">
        <f>F503+F504</f>
        <v>0</v>
      </c>
      <c r="G502" s="84">
        <f>G503+G504</f>
        <v>0</v>
      </c>
      <c r="H502" s="43"/>
      <c r="I502" s="43"/>
      <c r="J502" s="43"/>
    </row>
    <row r="503" spans="1:10" ht="14.25" customHeight="1">
      <c r="A503" s="2" t="s">
        <v>476</v>
      </c>
      <c r="B503" s="27"/>
      <c r="C503" s="84"/>
      <c r="D503" s="70">
        <f t="shared" si="23"/>
        <v>0</v>
      </c>
      <c r="E503" s="70"/>
      <c r="F503" s="70"/>
      <c r="G503" s="84"/>
      <c r="H503" s="43"/>
      <c r="I503" s="43"/>
      <c r="J503" s="43"/>
    </row>
    <row r="504" spans="1:10" ht="15" customHeight="1">
      <c r="A504" s="2" t="s">
        <v>476</v>
      </c>
      <c r="B504" s="27"/>
      <c r="C504" s="84"/>
      <c r="D504" s="70">
        <f t="shared" si="23"/>
        <v>0</v>
      </c>
      <c r="E504" s="70"/>
      <c r="F504" s="70"/>
      <c r="G504" s="84"/>
      <c r="H504" s="43"/>
      <c r="I504" s="43"/>
      <c r="J504" s="43"/>
    </row>
    <row r="505" spans="1:10" s="18" customFormat="1" ht="18">
      <c r="A505" s="1"/>
      <c r="B505" s="26"/>
      <c r="C505" s="85"/>
      <c r="D505" s="69">
        <f>SUM(E505:G505)</f>
        <v>0</v>
      </c>
      <c r="E505" s="69"/>
      <c r="F505" s="69"/>
      <c r="G505" s="69"/>
      <c r="H505" s="41"/>
      <c r="I505" s="41"/>
      <c r="J505" s="41"/>
    </row>
    <row r="506" spans="1:10" ht="19.5" customHeight="1">
      <c r="A506" s="1" t="s">
        <v>407</v>
      </c>
      <c r="B506" s="26" t="s">
        <v>538</v>
      </c>
      <c r="C506" s="85">
        <v>3000</v>
      </c>
      <c r="D506" s="69">
        <f>SUM(E506:G506)</f>
        <v>0</v>
      </c>
      <c r="E506" s="69"/>
      <c r="F506" s="70"/>
      <c r="G506" s="69"/>
      <c r="H506" s="41"/>
      <c r="I506" s="41"/>
      <c r="J506" s="41"/>
    </row>
    <row r="507" spans="1:10" s="17" customFormat="1" ht="15.75">
      <c r="A507" s="1"/>
      <c r="B507" s="26"/>
      <c r="C507" s="85"/>
      <c r="D507" s="69">
        <f>SUM(E507:G507)</f>
        <v>0</v>
      </c>
      <c r="E507" s="69"/>
      <c r="F507" s="69"/>
      <c r="G507" s="69"/>
      <c r="H507" s="41"/>
      <c r="I507" s="41"/>
      <c r="J507" s="41"/>
    </row>
    <row r="508" spans="1:10" ht="24.75" customHeight="1">
      <c r="A508" s="1" t="s">
        <v>192</v>
      </c>
      <c r="B508" s="26" t="s">
        <v>193</v>
      </c>
      <c r="C508" s="87">
        <f>SUM(C115,C209,C238,C243,C264,C338,C490:C491,C498,C505:C507)</f>
        <v>3755965</v>
      </c>
      <c r="D508" s="87">
        <f>SUM(D115,D209,D238,D243,D264,D338,D490:D491,D498,D505:D507)</f>
        <v>857684.6900000001</v>
      </c>
      <c r="E508" s="87">
        <f>SUM(E115,E209,E238,E243,E264,E338,E490:E491,E498,E505:E507)</f>
        <v>10382.14</v>
      </c>
      <c r="F508" s="87">
        <f>SUM(F115,F209,F238,F243,F264,F338,F490:F491,F498,F505:F507)</f>
        <v>0</v>
      </c>
      <c r="G508" s="87">
        <f>SUM(G115,G209,G238,G243,G264,G338,G490:G491,G498,G505:G507)</f>
        <v>847302.55</v>
      </c>
      <c r="H508" s="41"/>
      <c r="I508" s="41"/>
      <c r="J508" s="41"/>
    </row>
    <row r="509" spans="1:10" ht="24" customHeight="1">
      <c r="A509" s="1" t="s">
        <v>194</v>
      </c>
      <c r="B509" s="26"/>
      <c r="C509" s="87">
        <f>SUM(C110-C508)</f>
        <v>0</v>
      </c>
      <c r="D509" s="87">
        <f>SUM(D110-D508)</f>
        <v>-11845.740000000107</v>
      </c>
      <c r="E509" s="87">
        <f>SUM(E110-E508)</f>
        <v>48217.86</v>
      </c>
      <c r="F509" s="87">
        <f>SUM(F110-F508)</f>
        <v>0</v>
      </c>
      <c r="G509" s="87">
        <f>SUM(G110-G508)</f>
        <v>-60063.60000000009</v>
      </c>
      <c r="H509" s="52"/>
      <c r="I509" s="52"/>
      <c r="J509" s="52"/>
    </row>
    <row r="510" spans="1:10" ht="31.5">
      <c r="A510" s="1" t="s">
        <v>413</v>
      </c>
      <c r="B510" s="26"/>
      <c r="C510" s="87"/>
      <c r="D510" s="87">
        <f>SUM(D511:D512)</f>
        <v>0</v>
      </c>
      <c r="E510" s="87">
        <f>SUM(E511:E512)</f>
        <v>0</v>
      </c>
      <c r="F510" s="87">
        <f>SUM(F511:F512)</f>
        <v>0</v>
      </c>
      <c r="G510" s="87">
        <f>SUM(G511:G512)</f>
        <v>0</v>
      </c>
      <c r="H510" s="41"/>
      <c r="I510" s="41"/>
      <c r="J510" s="41"/>
    </row>
    <row r="511" spans="1:10" ht="15.75">
      <c r="A511" s="2" t="s">
        <v>149</v>
      </c>
      <c r="B511" s="31"/>
      <c r="C511" s="88"/>
      <c r="D511" s="70">
        <f>SUM(E511:G511)</f>
        <v>0</v>
      </c>
      <c r="E511" s="70"/>
      <c r="F511" s="69"/>
      <c r="G511" s="69"/>
      <c r="H511" s="41"/>
      <c r="I511" s="41"/>
      <c r="J511" s="41"/>
    </row>
    <row r="512" spans="1:10" ht="15.75">
      <c r="A512" s="2" t="s">
        <v>151</v>
      </c>
      <c r="B512" s="26"/>
      <c r="C512" s="89"/>
      <c r="D512" s="70">
        <f>SUM(E512:G512)</f>
        <v>0</v>
      </c>
      <c r="E512" s="70"/>
      <c r="F512" s="69"/>
      <c r="G512" s="69"/>
      <c r="H512" s="41"/>
      <c r="I512" s="41"/>
      <c r="J512" s="41"/>
    </row>
    <row r="513" spans="1:10" ht="21" customHeight="1">
      <c r="A513" s="1"/>
      <c r="B513" s="30"/>
      <c r="C513" s="90"/>
      <c r="D513" s="69"/>
      <c r="E513" s="69"/>
      <c r="F513" s="69"/>
      <c r="G513" s="69"/>
      <c r="H513" s="41"/>
      <c r="I513" s="41"/>
      <c r="J513" s="41"/>
    </row>
    <row r="514" spans="1:10" ht="15.75">
      <c r="A514" s="1" t="s">
        <v>414</v>
      </c>
      <c r="B514" s="30"/>
      <c r="C514" s="69">
        <f>SUM(C515-C516)</f>
        <v>0</v>
      </c>
      <c r="D514" s="69">
        <f>SUM(D515-D516)</f>
        <v>11845.740000000136</v>
      </c>
      <c r="E514" s="69">
        <f>SUM(E515-E516)</f>
        <v>-48217.86</v>
      </c>
      <c r="F514" s="69">
        <f>SUM(F515-F516)</f>
        <v>0</v>
      </c>
      <c r="G514" s="69">
        <f>SUM(G515-G516)</f>
        <v>60063.60000000012</v>
      </c>
      <c r="H514" s="41"/>
      <c r="I514" s="41"/>
      <c r="J514" s="41"/>
    </row>
    <row r="515" spans="1:10" ht="15.75">
      <c r="A515" s="2" t="s">
        <v>211</v>
      </c>
      <c r="B515" s="27"/>
      <c r="C515" s="91"/>
      <c r="D515" s="69">
        <f>SUM(E515:G515)</f>
        <v>116704.22</v>
      </c>
      <c r="E515" s="70"/>
      <c r="F515" s="70"/>
      <c r="G515" s="70">
        <v>116704.22</v>
      </c>
      <c r="H515" s="43"/>
      <c r="I515" s="43"/>
      <c r="J515" s="43"/>
    </row>
    <row r="516" spans="1:10" ht="15.75">
      <c r="A516" s="1" t="s">
        <v>214</v>
      </c>
      <c r="B516" s="31"/>
      <c r="C516" s="69">
        <f>SUM(C515+C110-C508+C539)</f>
        <v>0</v>
      </c>
      <c r="D516" s="69">
        <f>SUM(D515+D110-D508+D539)</f>
        <v>104858.47999999986</v>
      </c>
      <c r="E516" s="69">
        <f>SUM(E515+E110-E508+E539)</f>
        <v>48217.86</v>
      </c>
      <c r="F516" s="69">
        <f>SUM(F515+F110-F508+F539)</f>
        <v>0</v>
      </c>
      <c r="G516" s="69">
        <f>SUM(G515+G110-G508+G539)</f>
        <v>56640.61999999988</v>
      </c>
      <c r="H516" s="41"/>
      <c r="I516" s="41"/>
      <c r="J516" s="41"/>
    </row>
    <row r="517" spans="1:10" ht="15.75">
      <c r="A517" s="2" t="s">
        <v>415</v>
      </c>
      <c r="B517" s="30"/>
      <c r="C517" s="69"/>
      <c r="D517" s="69">
        <f>SUM(D518:D533)</f>
        <v>104858.48000000001</v>
      </c>
      <c r="E517" s="69">
        <f>SUM(E518:E533)</f>
        <v>48217.86</v>
      </c>
      <c r="F517" s="69">
        <f>SUM(F518:F533)</f>
        <v>0</v>
      </c>
      <c r="G517" s="69">
        <f>SUM(G518:G533)</f>
        <v>56640.62</v>
      </c>
      <c r="H517" s="43"/>
      <c r="I517" s="43"/>
      <c r="J517" s="43"/>
    </row>
    <row r="518" spans="1:10" ht="15.75">
      <c r="A518" s="2" t="s">
        <v>217</v>
      </c>
      <c r="B518" s="32"/>
      <c r="C518" s="92"/>
      <c r="D518" s="70">
        <f aca="true" t="shared" si="24" ref="D518:D533">SUM(E518:G518)</f>
        <v>56640.62</v>
      </c>
      <c r="E518" s="93"/>
      <c r="F518" s="93"/>
      <c r="G518" s="70">
        <v>56640.62</v>
      </c>
      <c r="H518" s="43"/>
      <c r="I518" s="43"/>
      <c r="J518" s="43"/>
    </row>
    <row r="519" spans="1:10" ht="15.75">
      <c r="A519" s="2" t="s">
        <v>358</v>
      </c>
      <c r="B519" s="32"/>
      <c r="C519" s="92"/>
      <c r="D519" s="70">
        <f t="shared" si="24"/>
        <v>0</v>
      </c>
      <c r="E519" s="93"/>
      <c r="F519" s="93"/>
      <c r="G519" s="70"/>
      <c r="H519" s="43"/>
      <c r="I519" s="43"/>
      <c r="J519" s="43"/>
    </row>
    <row r="520" spans="1:10" ht="15.75">
      <c r="A520" s="2" t="s">
        <v>218</v>
      </c>
      <c r="B520" s="32"/>
      <c r="C520" s="92"/>
      <c r="D520" s="70">
        <f t="shared" si="24"/>
        <v>0</v>
      </c>
      <c r="E520" s="93"/>
      <c r="F520" s="93"/>
      <c r="G520" s="70"/>
      <c r="H520" s="43"/>
      <c r="I520" s="43"/>
      <c r="J520" s="43"/>
    </row>
    <row r="521" spans="1:10" ht="15.75">
      <c r="A521" s="2" t="s">
        <v>31</v>
      </c>
      <c r="B521" s="33"/>
      <c r="C521" s="94"/>
      <c r="D521" s="70">
        <f t="shared" si="24"/>
        <v>0</v>
      </c>
      <c r="E521" s="93"/>
      <c r="F521" s="93"/>
      <c r="G521" s="70"/>
      <c r="H521" s="43"/>
      <c r="I521" s="43"/>
      <c r="J521" s="43"/>
    </row>
    <row r="522" spans="1:10" ht="15.75">
      <c r="A522" s="2" t="s">
        <v>545</v>
      </c>
      <c r="B522" s="33"/>
      <c r="C522" s="94"/>
      <c r="D522" s="70">
        <f t="shared" si="24"/>
        <v>0</v>
      </c>
      <c r="E522" s="93"/>
      <c r="F522" s="93"/>
      <c r="G522" s="69"/>
      <c r="H522" s="41"/>
      <c r="I522" s="41"/>
      <c r="J522" s="41"/>
    </row>
    <row r="523" spans="1:10" ht="15.75">
      <c r="A523" s="2" t="s">
        <v>286</v>
      </c>
      <c r="B523" s="33"/>
      <c r="C523" s="94"/>
      <c r="D523" s="70">
        <f t="shared" si="24"/>
        <v>0</v>
      </c>
      <c r="E523" s="93"/>
      <c r="F523" s="93"/>
      <c r="G523" s="69"/>
      <c r="H523" s="41"/>
      <c r="I523" s="41"/>
      <c r="J523" s="41"/>
    </row>
    <row r="524" spans="1:10" ht="15.75">
      <c r="A524" s="2" t="s">
        <v>132</v>
      </c>
      <c r="B524" s="33"/>
      <c r="C524" s="94"/>
      <c r="D524" s="70">
        <f t="shared" si="24"/>
        <v>0</v>
      </c>
      <c r="E524" s="93"/>
      <c r="F524" s="93"/>
      <c r="G524" s="69"/>
      <c r="H524" s="41"/>
      <c r="I524" s="41"/>
      <c r="J524" s="41"/>
    </row>
    <row r="525" spans="1:10" ht="15.75">
      <c r="A525" s="2" t="s">
        <v>133</v>
      </c>
      <c r="B525" s="33"/>
      <c r="C525" s="94"/>
      <c r="D525" s="70">
        <f t="shared" si="24"/>
        <v>0</v>
      </c>
      <c r="E525" s="93"/>
      <c r="F525" s="93"/>
      <c r="G525" s="69"/>
      <c r="H525" s="41"/>
      <c r="I525" s="41"/>
      <c r="J525" s="41"/>
    </row>
    <row r="526" spans="1:10" ht="15.75">
      <c r="A526" s="2" t="s">
        <v>347</v>
      </c>
      <c r="B526" s="33"/>
      <c r="C526" s="94"/>
      <c r="D526" s="70">
        <f t="shared" si="24"/>
        <v>0</v>
      </c>
      <c r="E526" s="93"/>
      <c r="F526" s="93"/>
      <c r="G526" s="69"/>
      <c r="H526" s="43"/>
      <c r="I526" s="43"/>
      <c r="J526" s="43"/>
    </row>
    <row r="527" spans="1:10" ht="15.75">
      <c r="A527" s="2" t="s">
        <v>346</v>
      </c>
      <c r="B527" s="33"/>
      <c r="C527" s="94"/>
      <c r="D527" s="70">
        <f t="shared" si="24"/>
        <v>0</v>
      </c>
      <c r="E527" s="93"/>
      <c r="F527" s="93"/>
      <c r="G527" s="69"/>
      <c r="H527" s="43"/>
      <c r="I527" s="43"/>
      <c r="J527" s="43"/>
    </row>
    <row r="528" spans="1:10" ht="15.75">
      <c r="A528" s="2" t="s">
        <v>27</v>
      </c>
      <c r="B528" s="33"/>
      <c r="C528" s="94"/>
      <c r="D528" s="70">
        <f t="shared" si="24"/>
        <v>0</v>
      </c>
      <c r="E528" s="93"/>
      <c r="F528" s="93"/>
      <c r="G528" s="69"/>
      <c r="H528" s="43"/>
      <c r="I528" s="43"/>
      <c r="J528" s="43"/>
    </row>
    <row r="529" spans="1:10" ht="15.75">
      <c r="A529" s="2" t="s">
        <v>405</v>
      </c>
      <c r="B529" s="33"/>
      <c r="C529" s="94"/>
      <c r="D529" s="70">
        <f t="shared" si="24"/>
        <v>0</v>
      </c>
      <c r="E529" s="93"/>
      <c r="F529" s="93"/>
      <c r="G529" s="69"/>
      <c r="H529" s="43"/>
      <c r="I529" s="43"/>
      <c r="J529" s="43"/>
    </row>
    <row r="530" spans="1:10" ht="15.75">
      <c r="A530" s="2" t="s">
        <v>213</v>
      </c>
      <c r="B530" s="33"/>
      <c r="C530" s="94"/>
      <c r="D530" s="70">
        <f t="shared" si="24"/>
        <v>0</v>
      </c>
      <c r="E530" s="93"/>
      <c r="F530" s="93"/>
      <c r="G530" s="69"/>
      <c r="H530" s="41"/>
      <c r="I530" s="41"/>
      <c r="J530" s="41"/>
    </row>
    <row r="531" spans="1:10" ht="16.5" customHeight="1">
      <c r="A531" s="2" t="s">
        <v>280</v>
      </c>
      <c r="B531" s="33"/>
      <c r="C531" s="94"/>
      <c r="D531" s="70">
        <f t="shared" si="24"/>
        <v>0</v>
      </c>
      <c r="E531" s="93"/>
      <c r="F531" s="93"/>
      <c r="G531" s="69"/>
      <c r="H531" s="41"/>
      <c r="I531" s="41"/>
      <c r="J531" s="41"/>
    </row>
    <row r="532" spans="1:10" ht="17.25" customHeight="1">
      <c r="A532" s="2" t="s">
        <v>353</v>
      </c>
      <c r="B532" s="32"/>
      <c r="C532" s="92"/>
      <c r="D532" s="70">
        <f t="shared" si="24"/>
        <v>0</v>
      </c>
      <c r="E532" s="93"/>
      <c r="F532" s="93"/>
      <c r="G532" s="69"/>
      <c r="H532" s="41"/>
      <c r="I532" s="41"/>
      <c r="J532" s="41"/>
    </row>
    <row r="533" spans="1:10" s="17" customFormat="1" ht="15.75">
      <c r="A533" s="2" t="s">
        <v>219</v>
      </c>
      <c r="B533" s="33"/>
      <c r="C533" s="94"/>
      <c r="D533" s="70">
        <f t="shared" si="24"/>
        <v>48217.86</v>
      </c>
      <c r="E533" s="93">
        <v>48217.86</v>
      </c>
      <c r="F533" s="93"/>
      <c r="G533" s="93"/>
      <c r="H533" s="44"/>
      <c r="I533" s="44"/>
      <c r="J533" s="44"/>
    </row>
    <row r="534" spans="1:10" ht="15.75">
      <c r="A534" s="1" t="s">
        <v>320</v>
      </c>
      <c r="B534" s="26"/>
      <c r="C534" s="89"/>
      <c r="D534" s="69">
        <f>SUM(E534:G534)</f>
        <v>48217.86</v>
      </c>
      <c r="E534" s="69">
        <v>48217.86</v>
      </c>
      <c r="F534" s="69"/>
      <c r="G534" s="69"/>
      <c r="H534" s="41"/>
      <c r="I534" s="41"/>
      <c r="J534" s="41"/>
    </row>
    <row r="535" spans="1:10" ht="15.75">
      <c r="A535" s="2"/>
      <c r="B535" s="26"/>
      <c r="C535" s="89"/>
      <c r="D535" s="93"/>
      <c r="E535" s="93"/>
      <c r="F535" s="69"/>
      <c r="G535" s="69"/>
      <c r="H535" s="43"/>
      <c r="I535" s="43"/>
      <c r="J535" s="43"/>
    </row>
    <row r="536" spans="1:10" ht="15.75">
      <c r="A536" s="1"/>
      <c r="B536" s="34"/>
      <c r="C536" s="95"/>
      <c r="D536" s="96"/>
      <c r="E536" s="96"/>
      <c r="F536" s="96"/>
      <c r="G536" s="96"/>
      <c r="H536" s="42"/>
      <c r="I536" s="42"/>
      <c r="J536" s="42"/>
    </row>
    <row r="537" spans="1:10" ht="15.75">
      <c r="A537" s="128" t="s">
        <v>317</v>
      </c>
      <c r="B537" s="129"/>
      <c r="C537" s="66"/>
      <c r="D537" s="96"/>
      <c r="E537" s="96"/>
      <c r="F537" s="96"/>
      <c r="G537" s="96"/>
      <c r="H537" s="42"/>
      <c r="I537" s="42"/>
      <c r="J537" s="42"/>
    </row>
    <row r="538" spans="1:10" ht="15.75">
      <c r="A538" s="130" t="s">
        <v>318</v>
      </c>
      <c r="B538" s="131"/>
      <c r="C538" s="96">
        <f>SUM(C539,C542)</f>
        <v>0</v>
      </c>
      <c r="D538" s="96">
        <f>SUM(D539,D542)</f>
        <v>11845.740000000107</v>
      </c>
      <c r="E538" s="96">
        <f>SUM(E539,E542)</f>
        <v>-48217.86</v>
      </c>
      <c r="F538" s="96">
        <f>SUM(F539,F542)</f>
        <v>0</v>
      </c>
      <c r="G538" s="96">
        <f>SUM(G539,G542)</f>
        <v>60063.60000000009</v>
      </c>
      <c r="H538" s="42"/>
      <c r="I538" s="42"/>
      <c r="J538" s="42"/>
    </row>
    <row r="539" spans="1:10" ht="15.75">
      <c r="A539" s="130" t="s">
        <v>360</v>
      </c>
      <c r="B539" s="131"/>
      <c r="C539" s="96">
        <f>SUM(C540,C541)</f>
        <v>0</v>
      </c>
      <c r="D539" s="96">
        <f>SUM(D540,D541)</f>
        <v>0</v>
      </c>
      <c r="E539" s="96">
        <f>SUM(E540,E541)</f>
        <v>0</v>
      </c>
      <c r="F539" s="96">
        <f>SUM(F540,F541)</f>
        <v>0</v>
      </c>
      <c r="G539" s="96">
        <f>SUM(G540,G541)</f>
        <v>0</v>
      </c>
      <c r="H539" s="41"/>
      <c r="I539" s="41"/>
      <c r="J539" s="41"/>
    </row>
    <row r="540" spans="1:10" ht="15.75">
      <c r="A540" s="114" t="s">
        <v>361</v>
      </c>
      <c r="B540" s="115"/>
      <c r="C540" s="97"/>
      <c r="D540" s="93"/>
      <c r="E540" s="93"/>
      <c r="F540" s="93"/>
      <c r="G540" s="70"/>
      <c r="H540" s="41"/>
      <c r="I540" s="41"/>
      <c r="J540" s="41"/>
    </row>
    <row r="541" spans="1:10" ht="15.75">
      <c r="A541" s="114" t="s">
        <v>441</v>
      </c>
      <c r="B541" s="115"/>
      <c r="C541" s="98"/>
      <c r="D541" s="93"/>
      <c r="E541" s="93"/>
      <c r="F541" s="96"/>
      <c r="G541" s="70"/>
      <c r="H541" s="41"/>
      <c r="I541" s="41"/>
      <c r="J541" s="41"/>
    </row>
    <row r="542" spans="1:10" ht="15.75">
      <c r="A542" s="6" t="s">
        <v>363</v>
      </c>
      <c r="B542" s="7"/>
      <c r="C542" s="96">
        <f>SUM(C543,C544)</f>
        <v>0</v>
      </c>
      <c r="D542" s="96">
        <f>SUM(D543,D544)</f>
        <v>11845.740000000107</v>
      </c>
      <c r="E542" s="96">
        <f>SUM(E543,E544)</f>
        <v>-48217.86</v>
      </c>
      <c r="F542" s="96">
        <f>SUM(F543,F544)</f>
        <v>0</v>
      </c>
      <c r="G542" s="96">
        <f>SUM(G543,G544)</f>
        <v>60063.60000000009</v>
      </c>
      <c r="H542" s="42"/>
      <c r="I542" s="42"/>
      <c r="J542" s="42"/>
    </row>
    <row r="543" spans="1:10" ht="28.5" customHeight="1">
      <c r="A543" s="114" t="s">
        <v>33</v>
      </c>
      <c r="B543" s="115"/>
      <c r="C543" s="98">
        <f>-(C540+C110)</f>
        <v>-3755965</v>
      </c>
      <c r="D543" s="98">
        <f>-(D540+D110)</f>
        <v>-845838.95</v>
      </c>
      <c r="E543" s="98">
        <f>-(E540+E110)</f>
        <v>-58600</v>
      </c>
      <c r="F543" s="98">
        <f>-(F540+F110)</f>
        <v>0</v>
      </c>
      <c r="G543" s="98">
        <f>-(G540+G110)</f>
        <v>-787238.95</v>
      </c>
      <c r="H543" s="44"/>
      <c r="I543" s="44"/>
      <c r="J543" s="44"/>
    </row>
    <row r="544" spans="1:10" ht="31.5" customHeight="1">
      <c r="A544" s="114" t="s">
        <v>362</v>
      </c>
      <c r="B544" s="115"/>
      <c r="C544" s="98">
        <f>C508-C541</f>
        <v>3755965</v>
      </c>
      <c r="D544" s="98">
        <f>D508-D541</f>
        <v>857684.6900000001</v>
      </c>
      <c r="E544" s="98">
        <f>E508-E541</f>
        <v>10382.14</v>
      </c>
      <c r="F544" s="98">
        <f>F508-F541</f>
        <v>0</v>
      </c>
      <c r="G544" s="98">
        <f>G508-G541</f>
        <v>847302.55</v>
      </c>
      <c r="H544" s="44"/>
      <c r="I544" s="44"/>
      <c r="J544" s="44"/>
    </row>
    <row r="545" spans="1:10" ht="22.5" customHeight="1">
      <c r="A545" s="126" t="s">
        <v>288</v>
      </c>
      <c r="B545" s="127"/>
      <c r="C545" s="99"/>
      <c r="D545" s="124" t="s">
        <v>445</v>
      </c>
      <c r="E545" s="124"/>
      <c r="F545" s="124"/>
      <c r="G545" s="124"/>
      <c r="H545" s="48"/>
      <c r="I545" s="48"/>
      <c r="J545" s="48"/>
    </row>
    <row r="546" spans="1:10" s="17" customFormat="1" ht="15.75">
      <c r="A546" s="1" t="s">
        <v>198</v>
      </c>
      <c r="B546" s="36">
        <v>211</v>
      </c>
      <c r="C546" s="71">
        <f>SUM(C118,C123,C211,C341,C416)</f>
        <v>1689232</v>
      </c>
      <c r="D546" s="69">
        <f>SUM(E546:G546)</f>
        <v>389355.5</v>
      </c>
      <c r="E546" s="71">
        <f>SUM(E118,E123,E211,E341,E416)</f>
        <v>7974</v>
      </c>
      <c r="F546" s="71">
        <f>SUM(F118,F123,F211,F341,F416)</f>
        <v>0</v>
      </c>
      <c r="G546" s="71">
        <f>SUM(G118,G123,G211,G341,G416)</f>
        <v>381381.5</v>
      </c>
      <c r="H546" s="42"/>
      <c r="I546" s="42"/>
      <c r="J546" s="42"/>
    </row>
    <row r="547" spans="1:10" ht="15.75">
      <c r="A547" s="1" t="s">
        <v>195</v>
      </c>
      <c r="B547" s="36">
        <v>212</v>
      </c>
      <c r="C547" s="71">
        <f>SUM(C119,C126,C342,C417)</f>
        <v>0</v>
      </c>
      <c r="D547" s="69">
        <f>SUM(E547:G547)</f>
        <v>0</v>
      </c>
      <c r="E547" s="71">
        <f>SUM(E119,E126,E342,E417)</f>
        <v>0</v>
      </c>
      <c r="F547" s="71">
        <f>SUM(F119,F126,F342,F417)</f>
        <v>0</v>
      </c>
      <c r="G547" s="71">
        <f>SUM(G119,G126,G342,G417)</f>
        <v>0</v>
      </c>
      <c r="H547" s="42"/>
      <c r="I547" s="42"/>
      <c r="J547" s="42"/>
    </row>
    <row r="548" spans="1:10" ht="15.75">
      <c r="A548" s="1" t="s">
        <v>304</v>
      </c>
      <c r="B548" s="36">
        <v>213</v>
      </c>
      <c r="C548" s="71">
        <f>SUM(C120,C129,C212,C343,C418)</f>
        <v>510150</v>
      </c>
      <c r="D548" s="69">
        <f>SUM(E548:G548)</f>
        <v>181410.86000000002</v>
      </c>
      <c r="E548" s="71">
        <f>SUM(E120,E129,E212,E343,E418)</f>
        <v>2408.14</v>
      </c>
      <c r="F548" s="71">
        <f>SUM(F120,F129,F212,F343,F418)</f>
        <v>0</v>
      </c>
      <c r="G548" s="71">
        <f>SUM(G120,G129,G212,G343,G418)</f>
        <v>179002.72</v>
      </c>
      <c r="H548" s="42"/>
      <c r="I548" s="42"/>
      <c r="J548" s="42"/>
    </row>
    <row r="549" spans="1:10" ht="15.75">
      <c r="A549" s="1" t="s">
        <v>196</v>
      </c>
      <c r="B549" s="36">
        <v>221</v>
      </c>
      <c r="C549" s="71">
        <f>SUM(C133,C214,C345,C420)</f>
        <v>24000</v>
      </c>
      <c r="D549" s="69">
        <f>SUM(E549:G549)</f>
        <v>6135.35</v>
      </c>
      <c r="E549" s="71">
        <f>SUM(E133,E214,E345,E420)</f>
        <v>0</v>
      </c>
      <c r="F549" s="71">
        <f>SUM(F133,F214,F345,F420)</f>
        <v>0</v>
      </c>
      <c r="G549" s="71">
        <f>SUM(G133,G214,G345,G420)</f>
        <v>6135.35</v>
      </c>
      <c r="H549" s="42"/>
      <c r="I549" s="42"/>
      <c r="J549" s="42"/>
    </row>
    <row r="550" spans="1:10" ht="15.75">
      <c r="A550" s="1" t="s">
        <v>197</v>
      </c>
      <c r="B550" s="36">
        <v>222</v>
      </c>
      <c r="C550" s="93">
        <f>SUM(C134,C215,C310,C346,C421,C492)</f>
        <v>0</v>
      </c>
      <c r="D550" s="69">
        <f>SUM(E550:G550)</f>
        <v>0</v>
      </c>
      <c r="E550" s="93">
        <f>SUM(E134,E215,E310,E346,E421,E492)</f>
        <v>0</v>
      </c>
      <c r="F550" s="93">
        <f>SUM(F134,F215,F310,F346,F421,F492)</f>
        <v>0</v>
      </c>
      <c r="G550" s="93">
        <f>SUM(G134,G215,G310,G346,G421,G492)</f>
        <v>0</v>
      </c>
      <c r="H550" s="42"/>
      <c r="I550" s="42"/>
      <c r="J550" s="42"/>
    </row>
    <row r="551" spans="1:10" ht="15.75">
      <c r="A551" s="1" t="s">
        <v>199</v>
      </c>
      <c r="B551" s="36">
        <v>223</v>
      </c>
      <c r="C551" s="68">
        <f>SUM(C552:C558)</f>
        <v>239265</v>
      </c>
      <c r="D551" s="68">
        <f>SUM(D552:D558)</f>
        <v>121951.72</v>
      </c>
      <c r="E551" s="68">
        <f>SUM(E552:E558)</f>
        <v>0</v>
      </c>
      <c r="F551" s="68">
        <f>SUM(F552:F558)</f>
        <v>0</v>
      </c>
      <c r="G551" s="68">
        <f>SUM(G552:G558)</f>
        <v>121951.72</v>
      </c>
      <c r="H551" s="42"/>
      <c r="I551" s="42"/>
      <c r="J551" s="42"/>
    </row>
    <row r="552" spans="1:10" ht="15.75">
      <c r="A552" s="2" t="s">
        <v>307</v>
      </c>
      <c r="B552" s="37"/>
      <c r="C552" s="71">
        <f>SUM(C136,C217,C348,C423)</f>
        <v>156065</v>
      </c>
      <c r="D552" s="70">
        <f aca="true" t="shared" si="25" ref="D552:D559">SUM(E552:G552)</f>
        <v>80400</v>
      </c>
      <c r="E552" s="71">
        <f>SUM(E136,E217,E348,E423)</f>
        <v>0</v>
      </c>
      <c r="F552" s="71">
        <f>SUM(F136,F217,F348,F423)</f>
        <v>0</v>
      </c>
      <c r="G552" s="71">
        <f>SUM(G136,G217,G348,G423)</f>
        <v>80400</v>
      </c>
      <c r="H552" s="44"/>
      <c r="I552" s="44"/>
      <c r="J552" s="42"/>
    </row>
    <row r="553" spans="1:10" ht="15.75">
      <c r="A553" s="2" t="s">
        <v>306</v>
      </c>
      <c r="B553" s="37"/>
      <c r="C553" s="71">
        <f>SUM(C137,C218,C312,C349,C424)</f>
        <v>33200</v>
      </c>
      <c r="D553" s="70">
        <f t="shared" si="25"/>
        <v>16531.36</v>
      </c>
      <c r="E553" s="71">
        <f>SUM(E137,E218,E312,E349,E424)</f>
        <v>0</v>
      </c>
      <c r="F553" s="71">
        <f>SUM(F137,F218,F312,F349,F424)</f>
        <v>0</v>
      </c>
      <c r="G553" s="71">
        <f>SUM(G137,G218,G312,G349,G424)</f>
        <v>16531.36</v>
      </c>
      <c r="H553" s="44"/>
      <c r="I553" s="44"/>
      <c r="J553" s="42"/>
    </row>
    <row r="554" spans="1:10" ht="15.75">
      <c r="A554" s="2" t="s">
        <v>309</v>
      </c>
      <c r="B554" s="37"/>
      <c r="C554" s="71">
        <f>SUM(C138,C219,C350,C425)</f>
        <v>0</v>
      </c>
      <c r="D554" s="70">
        <f t="shared" si="25"/>
        <v>0</v>
      </c>
      <c r="E554" s="71">
        <f>SUM(E138,E219,E350,E425)</f>
        <v>0</v>
      </c>
      <c r="F554" s="71">
        <f>SUM(F138,F219,F350,F425)</f>
        <v>0</v>
      </c>
      <c r="G554" s="71">
        <f>SUM(G138,G219,G350,G425)</f>
        <v>0</v>
      </c>
      <c r="H554" s="44"/>
      <c r="I554" s="44"/>
      <c r="J554" s="42"/>
    </row>
    <row r="555" spans="1:10" ht="15.75">
      <c r="A555" s="2" t="s">
        <v>308</v>
      </c>
      <c r="B555" s="37"/>
      <c r="C555" s="71">
        <f>SUM(C139,C220,C313,C351,C426)</f>
        <v>50000</v>
      </c>
      <c r="D555" s="70">
        <f t="shared" si="25"/>
        <v>25020.36</v>
      </c>
      <c r="E555" s="71">
        <f>SUM(E139,E220,E313,E351,E426)</f>
        <v>0</v>
      </c>
      <c r="F555" s="71">
        <f>SUM(F139,F220,F313,F351,F426)</f>
        <v>0</v>
      </c>
      <c r="G555" s="71">
        <f>SUM(G139,G220,G313,G351,G426)</f>
        <v>25020.36</v>
      </c>
      <c r="H555" s="43"/>
      <c r="I555" s="43"/>
      <c r="J555" s="42"/>
    </row>
    <row r="556" spans="1:10" ht="15.75">
      <c r="A556" s="2" t="s">
        <v>102</v>
      </c>
      <c r="B556" s="37"/>
      <c r="C556" s="71">
        <f>SUM(C140)</f>
        <v>0</v>
      </c>
      <c r="D556" s="70">
        <f t="shared" si="25"/>
        <v>0</v>
      </c>
      <c r="E556" s="71">
        <f>SUM(E140)</f>
        <v>0</v>
      </c>
      <c r="F556" s="71">
        <f>SUM(F140)</f>
        <v>0</v>
      </c>
      <c r="G556" s="71">
        <f>SUM(G140)</f>
        <v>0</v>
      </c>
      <c r="H556" s="44"/>
      <c r="I556" s="44"/>
      <c r="J556" s="42"/>
    </row>
    <row r="557" spans="1:10" ht="15.75">
      <c r="A557" s="2" t="s">
        <v>289</v>
      </c>
      <c r="B557" s="37"/>
      <c r="C557" s="71">
        <f>SUM(C141,C353,C428)</f>
        <v>0</v>
      </c>
      <c r="D557" s="70">
        <f t="shared" si="25"/>
        <v>0</v>
      </c>
      <c r="E557" s="71">
        <f>SUM(E141,E353,E428)</f>
        <v>0</v>
      </c>
      <c r="F557" s="71">
        <f>SUM(F141,F353,F428)</f>
        <v>0</v>
      </c>
      <c r="G557" s="71">
        <f>SUM(G141,G353,G428)</f>
        <v>0</v>
      </c>
      <c r="H557" s="44"/>
      <c r="I557" s="44"/>
      <c r="J557" s="42"/>
    </row>
    <row r="558" spans="1:10" ht="15.75">
      <c r="A558" s="2" t="s">
        <v>310</v>
      </c>
      <c r="B558" s="37"/>
      <c r="C558" s="71">
        <f>SUM(C354,C429)</f>
        <v>0</v>
      </c>
      <c r="D558" s="70">
        <f t="shared" si="25"/>
        <v>0</v>
      </c>
      <c r="E558" s="71">
        <f>SUM(E354,E429)</f>
        <v>0</v>
      </c>
      <c r="F558" s="71">
        <f>SUM(F354,F429)</f>
        <v>0</v>
      </c>
      <c r="G558" s="71">
        <f>SUM(G354,G429)</f>
        <v>0</v>
      </c>
      <c r="H558" s="44"/>
      <c r="I558" s="44"/>
      <c r="J558" s="42"/>
    </row>
    <row r="559" spans="1:10" ht="31.5">
      <c r="A559" s="1" t="s">
        <v>305</v>
      </c>
      <c r="B559" s="36">
        <v>224</v>
      </c>
      <c r="C559" s="68">
        <f>SUM(C142,C221)</f>
        <v>0</v>
      </c>
      <c r="D559" s="69">
        <f t="shared" si="25"/>
        <v>0</v>
      </c>
      <c r="E559" s="68">
        <f>SUM(E142,E221)</f>
        <v>0</v>
      </c>
      <c r="F559" s="68">
        <f>SUM(F142,F221)</f>
        <v>0</v>
      </c>
      <c r="G559" s="68">
        <f>SUM(G142,G221)</f>
        <v>0</v>
      </c>
      <c r="H559" s="42"/>
      <c r="I559" s="42"/>
      <c r="J559" s="42"/>
    </row>
    <row r="560" spans="1:10" ht="15.75">
      <c r="A560" s="1" t="s">
        <v>200</v>
      </c>
      <c r="B560" s="36">
        <v>225</v>
      </c>
      <c r="C560" s="68">
        <f>SUM(C561:C568)</f>
        <v>598178</v>
      </c>
      <c r="D560" s="68">
        <f>SUM(D561:D568)</f>
        <v>24454</v>
      </c>
      <c r="E560" s="68">
        <f>SUM(E561:E568)</f>
        <v>0</v>
      </c>
      <c r="F560" s="68">
        <f>SUM(F561:F568)</f>
        <v>0</v>
      </c>
      <c r="G560" s="68">
        <f>SUM(G561:G568)</f>
        <v>24454</v>
      </c>
      <c r="H560" s="41"/>
      <c r="I560" s="41"/>
      <c r="J560" s="42"/>
    </row>
    <row r="561" spans="1:10" ht="15.75">
      <c r="A561" s="2" t="s">
        <v>215</v>
      </c>
      <c r="B561" s="36"/>
      <c r="C561" s="71">
        <f>SUM(C144,C245,C267,C268,C318:C321,C356,C431)</f>
        <v>0</v>
      </c>
      <c r="D561" s="70">
        <f aca="true" t="shared" si="26" ref="D561:D568">SUM(E561:G561)</f>
        <v>0</v>
      </c>
      <c r="E561" s="71">
        <f>SUM(E144,E245,E267,E268,E318:E321,E356,E431)</f>
        <v>0</v>
      </c>
      <c r="F561" s="71">
        <f>SUM(F144,F245,F267,F268,F318:F321,F356,F431)</f>
        <v>0</v>
      </c>
      <c r="G561" s="71">
        <f>SUM(G144,G245,G267,G268,G318:G321,G356,G431)</f>
        <v>0</v>
      </c>
      <c r="H561" s="44"/>
      <c r="I561" s="44"/>
      <c r="J561" s="42"/>
    </row>
    <row r="562" spans="1:10" ht="15.75">
      <c r="A562" s="2" t="s">
        <v>290</v>
      </c>
      <c r="B562" s="37"/>
      <c r="C562" s="71">
        <f>SUM(C145,C246,C315:C317,C357,C432)</f>
        <v>401000</v>
      </c>
      <c r="D562" s="70">
        <f t="shared" si="26"/>
        <v>0</v>
      </c>
      <c r="E562" s="71">
        <f>SUM(E145,E246,E315:E317,E357,E432)</f>
        <v>0</v>
      </c>
      <c r="F562" s="71">
        <f>SUM(F145,F246,F315:F317,F357,F432)</f>
        <v>0</v>
      </c>
      <c r="G562" s="71">
        <f>SUM(G145,G246,G315:G317,G357,G432)</f>
        <v>0</v>
      </c>
      <c r="H562" s="43"/>
      <c r="I562" s="43"/>
      <c r="J562" s="42"/>
    </row>
    <row r="563" spans="1:10" ht="15.75">
      <c r="A563" s="2" t="s">
        <v>416</v>
      </c>
      <c r="B563" s="37"/>
      <c r="C563" s="71">
        <f>SUM(C146,C358,C433)</f>
        <v>10000</v>
      </c>
      <c r="D563" s="70">
        <f t="shared" si="26"/>
        <v>0</v>
      </c>
      <c r="E563" s="71">
        <f>SUM(E146,E358,E433)</f>
        <v>0</v>
      </c>
      <c r="F563" s="71">
        <f>SUM(F146,F358,F433)</f>
        <v>0</v>
      </c>
      <c r="G563" s="71">
        <f>SUM(G146,G358,G433)</f>
        <v>0</v>
      </c>
      <c r="H563" s="43"/>
      <c r="I563" s="43"/>
      <c r="J563" s="42"/>
    </row>
    <row r="564" spans="1:10" ht="15.75">
      <c r="A564" s="2" t="s">
        <v>291</v>
      </c>
      <c r="B564" s="37"/>
      <c r="C564" s="71">
        <f>SUM(C147,C222,C247,C282,C359,C434)</f>
        <v>18375</v>
      </c>
      <c r="D564" s="70">
        <f t="shared" si="26"/>
        <v>0</v>
      </c>
      <c r="E564" s="71">
        <f>SUM(E147,E222,E247,E282,E359,E434)</f>
        <v>0</v>
      </c>
      <c r="F564" s="71">
        <f>SUM(F147,F222,F247,F282,F359,F434)</f>
        <v>0</v>
      </c>
      <c r="G564" s="71">
        <f>SUM(G147,G222,G247,G282,G359,G434)</f>
        <v>0</v>
      </c>
      <c r="H564" s="43"/>
      <c r="I564" s="43"/>
      <c r="J564" s="42"/>
    </row>
    <row r="565" spans="1:10" ht="15.75">
      <c r="A565" s="2" t="s">
        <v>417</v>
      </c>
      <c r="B565" s="37"/>
      <c r="C565" s="71">
        <f>SUM(C148,C360,C435)</f>
        <v>1000</v>
      </c>
      <c r="D565" s="70">
        <f t="shared" si="26"/>
        <v>0</v>
      </c>
      <c r="E565" s="71">
        <f aca="true" t="shared" si="27" ref="E565:G567">SUM(E148,E360,E435)</f>
        <v>0</v>
      </c>
      <c r="F565" s="71">
        <f t="shared" si="27"/>
        <v>0</v>
      </c>
      <c r="G565" s="71">
        <f t="shared" si="27"/>
        <v>0</v>
      </c>
      <c r="H565" s="43"/>
      <c r="I565" s="43"/>
      <c r="J565" s="42"/>
    </row>
    <row r="566" spans="1:10" ht="15.75">
      <c r="A566" s="2" t="s">
        <v>289</v>
      </c>
      <c r="B566" s="37"/>
      <c r="C566" s="71">
        <f>SUM(C149,C361,C436,)</f>
        <v>167803</v>
      </c>
      <c r="D566" s="70">
        <f t="shared" si="26"/>
        <v>24454</v>
      </c>
      <c r="E566" s="71">
        <f t="shared" si="27"/>
        <v>0</v>
      </c>
      <c r="F566" s="71">
        <f t="shared" si="27"/>
        <v>0</v>
      </c>
      <c r="G566" s="71">
        <f t="shared" si="27"/>
        <v>24454</v>
      </c>
      <c r="H566" s="43"/>
      <c r="I566" s="43"/>
      <c r="J566" s="42"/>
    </row>
    <row r="567" spans="1:10" ht="15.75">
      <c r="A567" s="2" t="s">
        <v>418</v>
      </c>
      <c r="B567" s="37"/>
      <c r="C567" s="71">
        <f>SUM(C150,C362,C437)</f>
        <v>0</v>
      </c>
      <c r="D567" s="70">
        <f t="shared" si="26"/>
        <v>0</v>
      </c>
      <c r="E567" s="71">
        <f t="shared" si="27"/>
        <v>0</v>
      </c>
      <c r="F567" s="71">
        <f t="shared" si="27"/>
        <v>0</v>
      </c>
      <c r="G567" s="71">
        <f t="shared" si="27"/>
        <v>0</v>
      </c>
      <c r="H567" s="43"/>
      <c r="I567" s="43"/>
      <c r="J567" s="42"/>
    </row>
    <row r="568" spans="1:10" ht="15.75">
      <c r="A568" s="2" t="s">
        <v>209</v>
      </c>
      <c r="B568" s="37"/>
      <c r="C568" s="71">
        <f>SUM(C322,C363,C438)</f>
        <v>0</v>
      </c>
      <c r="D568" s="70">
        <f t="shared" si="26"/>
        <v>0</v>
      </c>
      <c r="E568" s="71">
        <f>SUM(E322,E363,E438)</f>
        <v>0</v>
      </c>
      <c r="F568" s="71">
        <f>SUM(F322,F363,F438)</f>
        <v>0</v>
      </c>
      <c r="G568" s="71">
        <f>SUM(G322,G363,G438)</f>
        <v>0</v>
      </c>
      <c r="H568" s="54"/>
      <c r="I568" s="54"/>
      <c r="J568" s="42"/>
    </row>
    <row r="569" spans="1:10" ht="15.75">
      <c r="A569" s="1" t="s">
        <v>201</v>
      </c>
      <c r="B569" s="36">
        <v>226</v>
      </c>
      <c r="C569" s="68">
        <f>SUM(C570:C588)</f>
        <v>56667</v>
      </c>
      <c r="D569" s="68">
        <f>SUM(D570:D588)</f>
        <v>18557</v>
      </c>
      <c r="E569" s="68">
        <f>SUM(E570:E588)</f>
        <v>0</v>
      </c>
      <c r="F569" s="68">
        <f>SUM(F570:F588)</f>
        <v>0</v>
      </c>
      <c r="G569" s="68">
        <f>SUM(G570:G588)</f>
        <v>18557</v>
      </c>
      <c r="H569" s="41"/>
      <c r="I569" s="41"/>
      <c r="J569" s="42"/>
    </row>
    <row r="570" spans="1:10" ht="15.75">
      <c r="A570" s="2" t="s">
        <v>292</v>
      </c>
      <c r="B570" s="36"/>
      <c r="C570" s="71">
        <f>SUM(C152,C202,C253,C255,C324:C327,C365,C440,C499)</f>
        <v>500</v>
      </c>
      <c r="D570" s="70">
        <f aca="true" t="shared" si="28" ref="D570:D594">SUM(E570:G570)</f>
        <v>0</v>
      </c>
      <c r="E570" s="71">
        <f>SUM(E152,E202,E253,E255,E324:E327,E365,E440,E499)</f>
        <v>0</v>
      </c>
      <c r="F570" s="71">
        <f>SUM(F152,F202,F253,F255,F324:F327,F365,F440,F499)</f>
        <v>0</v>
      </c>
      <c r="G570" s="71">
        <f>SUM(G152,G202,G253,G255,G324:G327,G365,G440,G499)</f>
        <v>0</v>
      </c>
      <c r="H570" s="43"/>
      <c r="I570" s="43"/>
      <c r="J570" s="42"/>
    </row>
    <row r="571" spans="1:10" ht="15.75">
      <c r="A571" s="2" t="s">
        <v>285</v>
      </c>
      <c r="B571" s="36"/>
      <c r="C571" s="71">
        <f>SUM(C153,C366,C441)</f>
        <v>16800</v>
      </c>
      <c r="D571" s="70">
        <f t="shared" si="28"/>
        <v>0</v>
      </c>
      <c r="E571" s="71">
        <f>SUM(E153,E366,E441)</f>
        <v>0</v>
      </c>
      <c r="F571" s="71">
        <f>SUM(F153,F366,F441)</f>
        <v>0</v>
      </c>
      <c r="G571" s="71">
        <f>SUM(G153,G366,G441)</f>
        <v>0</v>
      </c>
      <c r="H571" s="43"/>
      <c r="I571" s="43"/>
      <c r="J571" s="42"/>
    </row>
    <row r="572" spans="1:10" ht="15.75">
      <c r="A572" s="2" t="s">
        <v>419</v>
      </c>
      <c r="B572" s="36"/>
      <c r="C572" s="71">
        <f>SUM(C154,C254,C367,C442)</f>
        <v>0</v>
      </c>
      <c r="D572" s="70">
        <f t="shared" si="28"/>
        <v>0</v>
      </c>
      <c r="E572" s="71">
        <f>SUM(E154,E254,E367,E442)</f>
        <v>0</v>
      </c>
      <c r="F572" s="71">
        <f>SUM(F154,F254,F367,F442)</f>
        <v>0</v>
      </c>
      <c r="G572" s="71">
        <f>SUM(G154,G254,G367,G442)</f>
        <v>0</v>
      </c>
      <c r="H572" s="43"/>
      <c r="I572" s="43"/>
      <c r="J572" s="42"/>
    </row>
    <row r="573" spans="1:10" ht="15.75">
      <c r="A573" s="2" t="s">
        <v>294</v>
      </c>
      <c r="B573" s="36"/>
      <c r="C573" s="71">
        <f>SUM(C155,C258,C259,C368,C443)</f>
        <v>100</v>
      </c>
      <c r="D573" s="70">
        <f t="shared" si="28"/>
        <v>0</v>
      </c>
      <c r="E573" s="71">
        <f>SUM(E155,E258,E259,E368,E443)</f>
        <v>0</v>
      </c>
      <c r="F573" s="71">
        <f>SUM(F155,F258,F259,F368,F443)</f>
        <v>0</v>
      </c>
      <c r="G573" s="71">
        <f>SUM(G155,G258,G259,G368,G443)</f>
        <v>0</v>
      </c>
      <c r="H573" s="43"/>
      <c r="I573" s="43"/>
      <c r="J573" s="42"/>
    </row>
    <row r="574" spans="1:10" ht="31.5">
      <c r="A574" s="2" t="s">
        <v>420</v>
      </c>
      <c r="B574" s="36"/>
      <c r="C574" s="71">
        <f>SUM(C156,C369,C444)</f>
        <v>0</v>
      </c>
      <c r="D574" s="70">
        <f>SUM(E574:G574)</f>
        <v>0</v>
      </c>
      <c r="E574" s="71">
        <f aca="true" t="shared" si="29" ref="E574:G578">SUM(E156,E369,E444)</f>
        <v>0</v>
      </c>
      <c r="F574" s="71">
        <f t="shared" si="29"/>
        <v>0</v>
      </c>
      <c r="G574" s="71">
        <f>SUM(G156,G369,G444)</f>
        <v>0</v>
      </c>
      <c r="H574" s="43"/>
      <c r="I574" s="43"/>
      <c r="J574" s="42"/>
    </row>
    <row r="575" spans="1:10" ht="15.75">
      <c r="A575" s="2" t="s">
        <v>421</v>
      </c>
      <c r="B575" s="36"/>
      <c r="C575" s="71">
        <f>SUM(C157,C370,C445)</f>
        <v>0</v>
      </c>
      <c r="D575" s="70">
        <f t="shared" si="28"/>
        <v>0</v>
      </c>
      <c r="E575" s="71">
        <f t="shared" si="29"/>
        <v>0</v>
      </c>
      <c r="F575" s="71">
        <f t="shared" si="29"/>
        <v>0</v>
      </c>
      <c r="G575" s="71">
        <f t="shared" si="29"/>
        <v>0</v>
      </c>
      <c r="H575" s="43"/>
      <c r="I575" s="43"/>
      <c r="J575" s="42"/>
    </row>
    <row r="576" spans="1:10" ht="31.5">
      <c r="A576" s="47" t="s">
        <v>422</v>
      </c>
      <c r="B576" s="36"/>
      <c r="C576" s="71">
        <f>SUM(C158,C371,C446)</f>
        <v>5000</v>
      </c>
      <c r="D576" s="70">
        <f t="shared" si="28"/>
        <v>5000</v>
      </c>
      <c r="E576" s="71">
        <f t="shared" si="29"/>
        <v>0</v>
      </c>
      <c r="F576" s="71">
        <f t="shared" si="29"/>
        <v>0</v>
      </c>
      <c r="G576" s="71">
        <f t="shared" si="29"/>
        <v>5000</v>
      </c>
      <c r="H576" s="43"/>
      <c r="I576" s="43"/>
      <c r="J576" s="42"/>
    </row>
    <row r="577" spans="1:10" ht="15.75">
      <c r="A577" s="2" t="s">
        <v>423</v>
      </c>
      <c r="B577" s="36"/>
      <c r="C577" s="71">
        <f>SUM(C159,C372,C447)</f>
        <v>16000</v>
      </c>
      <c r="D577" s="70">
        <f t="shared" si="28"/>
        <v>12000</v>
      </c>
      <c r="E577" s="71">
        <f t="shared" si="29"/>
        <v>0</v>
      </c>
      <c r="F577" s="71">
        <f t="shared" si="29"/>
        <v>0</v>
      </c>
      <c r="G577" s="71">
        <f t="shared" si="29"/>
        <v>12000</v>
      </c>
      <c r="H577" s="43"/>
      <c r="I577" s="43"/>
      <c r="J577" s="42"/>
    </row>
    <row r="578" spans="1:10" ht="15.75">
      <c r="A578" s="2" t="s">
        <v>424</v>
      </c>
      <c r="B578" s="36"/>
      <c r="C578" s="71">
        <f>SUM(C160,C373,C448)</f>
        <v>0</v>
      </c>
      <c r="D578" s="70">
        <f t="shared" si="28"/>
        <v>0</v>
      </c>
      <c r="E578" s="71">
        <f t="shared" si="29"/>
        <v>0</v>
      </c>
      <c r="F578" s="71">
        <f t="shared" si="29"/>
        <v>0</v>
      </c>
      <c r="G578" s="71">
        <f t="shared" si="29"/>
        <v>0</v>
      </c>
      <c r="H578" s="43"/>
      <c r="I578" s="43"/>
      <c r="J578" s="42"/>
    </row>
    <row r="579" spans="1:10" ht="15.75">
      <c r="A579" s="2" t="s">
        <v>425</v>
      </c>
      <c r="B579" s="36"/>
      <c r="C579" s="71">
        <f>SUM(C161,C203,C374,C449)</f>
        <v>0</v>
      </c>
      <c r="D579" s="70">
        <f t="shared" si="28"/>
        <v>0</v>
      </c>
      <c r="E579" s="71">
        <f aca="true" t="shared" si="30" ref="E579:G580">SUM(E161,E203,E374,E449)</f>
        <v>0</v>
      </c>
      <c r="F579" s="71">
        <f t="shared" si="30"/>
        <v>0</v>
      </c>
      <c r="G579" s="71">
        <f t="shared" si="30"/>
        <v>0</v>
      </c>
      <c r="H579" s="43"/>
      <c r="I579" s="43"/>
      <c r="J579" s="42"/>
    </row>
    <row r="580" spans="1:10" ht="15.75">
      <c r="A580" s="2" t="s">
        <v>426</v>
      </c>
      <c r="B580" s="36"/>
      <c r="C580" s="71">
        <f>SUM(C162,C204,C375,C450)</f>
        <v>5500</v>
      </c>
      <c r="D580" s="70">
        <f t="shared" si="28"/>
        <v>0</v>
      </c>
      <c r="E580" s="71">
        <f t="shared" si="30"/>
        <v>0</v>
      </c>
      <c r="F580" s="71">
        <f t="shared" si="30"/>
        <v>0</v>
      </c>
      <c r="G580" s="71">
        <f t="shared" si="30"/>
        <v>0</v>
      </c>
      <c r="H580" s="43"/>
      <c r="I580" s="43"/>
      <c r="J580" s="42"/>
    </row>
    <row r="581" spans="1:10" ht="15.75">
      <c r="A581" s="2" t="s">
        <v>427</v>
      </c>
      <c r="B581" s="36"/>
      <c r="C581" s="71">
        <f>SUM(C163,C376,C451)</f>
        <v>3000</v>
      </c>
      <c r="D581" s="70">
        <f t="shared" si="28"/>
        <v>1557</v>
      </c>
      <c r="E581" s="71">
        <f aca="true" t="shared" si="31" ref="E581:G583">SUM(E163,E376,E451)</f>
        <v>0</v>
      </c>
      <c r="F581" s="71">
        <f t="shared" si="31"/>
        <v>0</v>
      </c>
      <c r="G581" s="71">
        <f t="shared" si="31"/>
        <v>1557</v>
      </c>
      <c r="H581" s="43"/>
      <c r="I581" s="43"/>
      <c r="J581" s="42"/>
    </row>
    <row r="582" spans="1:10" ht="15.75">
      <c r="A582" s="2" t="s">
        <v>428</v>
      </c>
      <c r="B582" s="36"/>
      <c r="C582" s="71">
        <f>SUM(C164,C377,C452)</f>
        <v>0</v>
      </c>
      <c r="D582" s="70">
        <f t="shared" si="28"/>
        <v>0</v>
      </c>
      <c r="E582" s="71">
        <f t="shared" si="31"/>
        <v>0</v>
      </c>
      <c r="F582" s="71">
        <f t="shared" si="31"/>
        <v>0</v>
      </c>
      <c r="G582" s="71">
        <f t="shared" si="31"/>
        <v>0</v>
      </c>
      <c r="H582" s="43"/>
      <c r="I582" s="43"/>
      <c r="J582" s="42"/>
    </row>
    <row r="583" spans="1:10" ht="15.75">
      <c r="A583" s="2" t="s">
        <v>293</v>
      </c>
      <c r="B583" s="36"/>
      <c r="C583" s="71">
        <f>SUM(C165,C378,C453)</f>
        <v>0</v>
      </c>
      <c r="D583" s="70">
        <f t="shared" si="28"/>
        <v>0</v>
      </c>
      <c r="E583" s="71">
        <f t="shared" si="31"/>
        <v>0</v>
      </c>
      <c r="F583" s="71">
        <f t="shared" si="31"/>
        <v>0</v>
      </c>
      <c r="G583" s="71">
        <f t="shared" si="31"/>
        <v>0</v>
      </c>
      <c r="H583" s="43"/>
      <c r="I583" s="43"/>
      <c r="J583" s="42"/>
    </row>
    <row r="584" spans="1:10" ht="15.75">
      <c r="A584" s="2" t="s">
        <v>4</v>
      </c>
      <c r="B584" s="36"/>
      <c r="C584" s="71">
        <f>SUM(C166,C205,C379,C454,C493)</f>
        <v>0</v>
      </c>
      <c r="D584" s="70">
        <f t="shared" si="28"/>
        <v>0</v>
      </c>
      <c r="E584" s="71">
        <f>SUM(E166,E205,E379,E454,E493)</f>
        <v>0</v>
      </c>
      <c r="F584" s="71">
        <f>SUM(F166,F205,F379,F454,F493)</f>
        <v>0</v>
      </c>
      <c r="G584" s="71">
        <f>SUM(G166,G205,G379,G454,G493)</f>
        <v>0</v>
      </c>
      <c r="H584" s="43"/>
      <c r="I584" s="43"/>
      <c r="J584" s="42"/>
    </row>
    <row r="585" spans="1:10" ht="31.5">
      <c r="A585" s="2" t="s">
        <v>429</v>
      </c>
      <c r="B585" s="36"/>
      <c r="C585" s="71">
        <f>SUM(C167,C206,C380,C455)</f>
        <v>0</v>
      </c>
      <c r="D585" s="70">
        <f t="shared" si="28"/>
        <v>0</v>
      </c>
      <c r="E585" s="71">
        <f>SUM(E167,E206,E380,E455)</f>
        <v>0</v>
      </c>
      <c r="F585" s="71">
        <f>SUM(F167,F206,F380,F455)</f>
        <v>0</v>
      </c>
      <c r="G585" s="71">
        <f>SUM(G167,G206,G380,G455)</f>
        <v>0</v>
      </c>
      <c r="H585" s="43"/>
      <c r="I585" s="43"/>
      <c r="J585" s="42"/>
    </row>
    <row r="586" spans="1:10" ht="15.75">
      <c r="A586" s="2" t="s">
        <v>430</v>
      </c>
      <c r="B586" s="36"/>
      <c r="C586" s="71">
        <f>SUM(C168,C381,C456)</f>
        <v>0</v>
      </c>
      <c r="D586" s="70">
        <f t="shared" si="28"/>
        <v>0</v>
      </c>
      <c r="E586" s="71">
        <f aca="true" t="shared" si="32" ref="E586:G587">SUM(E168,E381,E456)</f>
        <v>0</v>
      </c>
      <c r="F586" s="71">
        <f t="shared" si="32"/>
        <v>0</v>
      </c>
      <c r="G586" s="71">
        <f t="shared" si="32"/>
        <v>0</v>
      </c>
      <c r="H586" s="43"/>
      <c r="I586" s="43"/>
      <c r="J586" s="42"/>
    </row>
    <row r="587" spans="1:10" ht="15.75">
      <c r="A587" s="2" t="s">
        <v>289</v>
      </c>
      <c r="B587" s="36"/>
      <c r="C587" s="71">
        <f>SUM(C169,C382,C457)</f>
        <v>0</v>
      </c>
      <c r="D587" s="70">
        <f t="shared" si="28"/>
        <v>0</v>
      </c>
      <c r="E587" s="71">
        <f t="shared" si="32"/>
        <v>0</v>
      </c>
      <c r="F587" s="71">
        <f t="shared" si="32"/>
        <v>0</v>
      </c>
      <c r="G587" s="71">
        <f t="shared" si="32"/>
        <v>0</v>
      </c>
      <c r="H587" s="43"/>
      <c r="I587" s="43"/>
      <c r="J587" s="42"/>
    </row>
    <row r="588" spans="1:10" ht="15.75">
      <c r="A588" s="2" t="s">
        <v>209</v>
      </c>
      <c r="B588" s="36"/>
      <c r="C588" s="71">
        <f>SUM(C170,C207,C223,C256,C257,C289,C383,C458,C505)</f>
        <v>9767</v>
      </c>
      <c r="D588" s="70">
        <f t="shared" si="28"/>
        <v>0</v>
      </c>
      <c r="E588" s="71">
        <f>SUM(E170,E207,E223,E256,E257,E289,E383,E458,E505)</f>
        <v>0</v>
      </c>
      <c r="F588" s="71">
        <f>SUM(F170,F207,F223,F256,F257,F289,F383,F458,F505)</f>
        <v>0</v>
      </c>
      <c r="G588" s="71">
        <f>SUM(G170,G207,G223,G256,G257,G289,G383,G458,G505)</f>
        <v>0</v>
      </c>
      <c r="H588" s="43"/>
      <c r="I588" s="43"/>
      <c r="J588" s="42"/>
    </row>
    <row r="589" spans="1:10" ht="15.75">
      <c r="A589" s="1" t="s">
        <v>202</v>
      </c>
      <c r="B589" s="36">
        <v>231</v>
      </c>
      <c r="C589" s="68">
        <f>SUM(C506)</f>
        <v>3000</v>
      </c>
      <c r="D589" s="69">
        <f t="shared" si="28"/>
        <v>0</v>
      </c>
      <c r="E589" s="68">
        <f>SUM(E506)</f>
        <v>0</v>
      </c>
      <c r="F589" s="68">
        <f>SUM(F506)</f>
        <v>0</v>
      </c>
      <c r="G589" s="68">
        <f>SUM(G506)</f>
        <v>0</v>
      </c>
      <c r="H589" s="42"/>
      <c r="I589" s="42"/>
      <c r="J589" s="42"/>
    </row>
    <row r="590" spans="1:10" ht="15.75">
      <c r="A590" s="1" t="s">
        <v>22</v>
      </c>
      <c r="B590" s="36">
        <v>241</v>
      </c>
      <c r="C590" s="68">
        <f>SUM(C239,C242,C248,C270:C271,C291,C328)</f>
        <v>0</v>
      </c>
      <c r="D590" s="69">
        <f t="shared" si="28"/>
        <v>0</v>
      </c>
      <c r="E590" s="68">
        <f>SUM(E239,E242,E248,E270:E271,E291,E328)</f>
        <v>0</v>
      </c>
      <c r="F590" s="68">
        <f>SUM(F239,F242,F248,F270:F271,F291,F328)</f>
        <v>0</v>
      </c>
      <c r="G590" s="68">
        <f>SUM(G239,G242,G248,G270:G271,G291,G328)</f>
        <v>0</v>
      </c>
      <c r="H590" s="42"/>
      <c r="I590" s="42"/>
      <c r="J590" s="42"/>
    </row>
    <row r="591" spans="1:10" ht="15.75">
      <c r="A591" s="1" t="s">
        <v>22</v>
      </c>
      <c r="B591" s="36">
        <v>242</v>
      </c>
      <c r="C591" s="68">
        <f>SUM(C272,C298)</f>
        <v>100000</v>
      </c>
      <c r="D591" s="69">
        <f t="shared" si="28"/>
        <v>80072.7</v>
      </c>
      <c r="E591" s="68">
        <f>SUM(E272,E298)</f>
        <v>0</v>
      </c>
      <c r="F591" s="68">
        <f>SUM(F272,F298)</f>
        <v>0</v>
      </c>
      <c r="G591" s="68">
        <f>SUM(G272,G298)</f>
        <v>80072.7</v>
      </c>
      <c r="H591" s="43"/>
      <c r="I591" s="43"/>
      <c r="J591" s="42"/>
    </row>
    <row r="592" spans="1:10" ht="15.75">
      <c r="A592" s="1" t="s">
        <v>311</v>
      </c>
      <c r="B592" s="36">
        <v>251</v>
      </c>
      <c r="C592" s="68">
        <f>SUM(C198,C489,C507)</f>
        <v>84000</v>
      </c>
      <c r="D592" s="69">
        <f t="shared" si="28"/>
        <v>21000</v>
      </c>
      <c r="E592" s="68">
        <f>SUM(E198,E489,E507)</f>
        <v>0</v>
      </c>
      <c r="F592" s="68">
        <f>SUM(F198,F489,F507)</f>
        <v>0</v>
      </c>
      <c r="G592" s="68">
        <f>SUM(G198,G489,G507)</f>
        <v>21000</v>
      </c>
      <c r="H592" s="42"/>
      <c r="I592" s="42"/>
      <c r="J592" s="42"/>
    </row>
    <row r="593" spans="1:10" ht="15.75">
      <c r="A593" s="1" t="s">
        <v>431</v>
      </c>
      <c r="B593" s="36">
        <v>262</v>
      </c>
      <c r="C593" s="68">
        <f>SUM(C384,C459)</f>
        <v>0</v>
      </c>
      <c r="D593" s="69">
        <f t="shared" si="28"/>
        <v>0</v>
      </c>
      <c r="E593" s="68">
        <f>SUM(E384,E459)</f>
        <v>0</v>
      </c>
      <c r="F593" s="68">
        <f>SUM(F384,F459)</f>
        <v>0</v>
      </c>
      <c r="G593" s="68">
        <f>SUM(G384,G459)</f>
        <v>0</v>
      </c>
      <c r="H593" s="44"/>
      <c r="I593" s="44"/>
      <c r="J593" s="42"/>
    </row>
    <row r="594" spans="1:10" ht="15.75">
      <c r="A594" s="1" t="s">
        <v>432</v>
      </c>
      <c r="B594" s="36">
        <v>263</v>
      </c>
      <c r="C594" s="68">
        <f>SUM(C490)</f>
        <v>308000</v>
      </c>
      <c r="D594" s="69">
        <f t="shared" si="28"/>
        <v>0</v>
      </c>
      <c r="E594" s="68">
        <f>SUM(E490)</f>
        <v>0</v>
      </c>
      <c r="F594" s="68">
        <f>SUM(F490)</f>
        <v>0</v>
      </c>
      <c r="G594" s="68">
        <f>SUM(G490)</f>
        <v>0</v>
      </c>
      <c r="H594" s="44"/>
      <c r="I594" s="44"/>
      <c r="J594" s="42"/>
    </row>
    <row r="595" spans="1:10" ht="15.75">
      <c r="A595" s="1" t="s">
        <v>203</v>
      </c>
      <c r="B595" s="36">
        <v>290</v>
      </c>
      <c r="C595" s="68">
        <f>SUM(C596:C603)</f>
        <v>24400</v>
      </c>
      <c r="D595" s="68">
        <f>SUM(D596:D603)</f>
        <v>1147.56</v>
      </c>
      <c r="E595" s="68">
        <f>SUM(E596:E603)</f>
        <v>0</v>
      </c>
      <c r="F595" s="68">
        <f>SUM(F596:F603)</f>
        <v>0</v>
      </c>
      <c r="G595" s="68">
        <f>SUM(G596:G603)</f>
        <v>1147.56</v>
      </c>
      <c r="H595" s="42"/>
      <c r="I595" s="42"/>
      <c r="J595" s="42"/>
    </row>
    <row r="596" spans="1:10" ht="15.75">
      <c r="A596" s="2" t="s">
        <v>295</v>
      </c>
      <c r="B596" s="36"/>
      <c r="C596" s="71">
        <f aca="true" t="shared" si="33" ref="C596:C601">SUM(C172,C386,C461)</f>
        <v>0</v>
      </c>
      <c r="D596" s="70">
        <f aca="true" t="shared" si="34" ref="D596:D603">SUM(E596:G596)</f>
        <v>0</v>
      </c>
      <c r="E596" s="71">
        <f aca="true" t="shared" si="35" ref="E596:G601">SUM(E172,E386,E461)</f>
        <v>0</v>
      </c>
      <c r="F596" s="71">
        <f t="shared" si="35"/>
        <v>0</v>
      </c>
      <c r="G596" s="71">
        <f t="shared" si="35"/>
        <v>0</v>
      </c>
      <c r="H596" s="44"/>
      <c r="I596" s="44"/>
      <c r="J596" s="42"/>
    </row>
    <row r="597" spans="1:10" ht="15.75">
      <c r="A597" s="2" t="s">
        <v>247</v>
      </c>
      <c r="B597" s="36"/>
      <c r="C597" s="71">
        <f t="shared" si="33"/>
        <v>4000</v>
      </c>
      <c r="D597" s="70">
        <f t="shared" si="34"/>
        <v>0</v>
      </c>
      <c r="E597" s="71">
        <f t="shared" si="35"/>
        <v>0</v>
      </c>
      <c r="F597" s="71">
        <f t="shared" si="35"/>
        <v>0</v>
      </c>
      <c r="G597" s="71">
        <f t="shared" si="35"/>
        <v>0</v>
      </c>
      <c r="H597" s="44"/>
      <c r="I597" s="44"/>
      <c r="J597" s="42"/>
    </row>
    <row r="598" spans="1:10" ht="15.75">
      <c r="A598" s="2" t="s">
        <v>324</v>
      </c>
      <c r="B598" s="36"/>
      <c r="C598" s="71">
        <f t="shared" si="33"/>
        <v>0</v>
      </c>
      <c r="D598" s="70">
        <f t="shared" si="34"/>
        <v>0</v>
      </c>
      <c r="E598" s="71">
        <f t="shared" si="35"/>
        <v>0</v>
      </c>
      <c r="F598" s="71">
        <f t="shared" si="35"/>
        <v>0</v>
      </c>
      <c r="G598" s="71">
        <f t="shared" si="35"/>
        <v>0</v>
      </c>
      <c r="H598" s="44"/>
      <c r="I598" s="44"/>
      <c r="J598" s="42"/>
    </row>
    <row r="599" spans="1:10" ht="15.75">
      <c r="A599" s="2" t="s">
        <v>248</v>
      </c>
      <c r="B599" s="36"/>
      <c r="C599" s="71">
        <f t="shared" si="33"/>
        <v>0</v>
      </c>
      <c r="D599" s="70">
        <f t="shared" si="34"/>
        <v>0</v>
      </c>
      <c r="E599" s="71">
        <f t="shared" si="35"/>
        <v>0</v>
      </c>
      <c r="F599" s="71">
        <f t="shared" si="35"/>
        <v>0</v>
      </c>
      <c r="G599" s="71">
        <f t="shared" si="35"/>
        <v>0</v>
      </c>
      <c r="H599" s="44"/>
      <c r="I599" s="44"/>
      <c r="J599" s="42"/>
    </row>
    <row r="600" spans="1:10" ht="15.75">
      <c r="A600" s="2" t="s">
        <v>325</v>
      </c>
      <c r="B600" s="36"/>
      <c r="C600" s="71">
        <f t="shared" si="33"/>
        <v>2000</v>
      </c>
      <c r="D600" s="70">
        <f t="shared" si="34"/>
        <v>1147.56</v>
      </c>
      <c r="E600" s="71">
        <f t="shared" si="35"/>
        <v>0</v>
      </c>
      <c r="F600" s="71">
        <f t="shared" si="35"/>
        <v>0</v>
      </c>
      <c r="G600" s="71">
        <f t="shared" si="35"/>
        <v>1147.56</v>
      </c>
      <c r="H600" s="44"/>
      <c r="I600" s="44"/>
      <c r="J600" s="42"/>
    </row>
    <row r="601" spans="1:10" ht="15.75">
      <c r="A601" s="2" t="s">
        <v>399</v>
      </c>
      <c r="B601" s="36"/>
      <c r="C601" s="71">
        <f t="shared" si="33"/>
        <v>2400</v>
      </c>
      <c r="D601" s="70">
        <f t="shared" si="34"/>
        <v>0</v>
      </c>
      <c r="E601" s="71">
        <f t="shared" si="35"/>
        <v>0</v>
      </c>
      <c r="F601" s="71">
        <f t="shared" si="35"/>
        <v>0</v>
      </c>
      <c r="G601" s="71">
        <f t="shared" si="35"/>
        <v>0</v>
      </c>
      <c r="H601" s="44"/>
      <c r="I601" s="44"/>
      <c r="J601" s="42"/>
    </row>
    <row r="602" spans="1:10" ht="15.75">
      <c r="A602" s="2" t="s">
        <v>1</v>
      </c>
      <c r="B602" s="36"/>
      <c r="C602" s="71">
        <f>SUM(C178,C392,C467,C494)</f>
        <v>15000</v>
      </c>
      <c r="D602" s="70">
        <f t="shared" si="34"/>
        <v>0</v>
      </c>
      <c r="E602" s="71">
        <f>SUM(E178,E392,E467,E494)</f>
        <v>0</v>
      </c>
      <c r="F602" s="71">
        <f>SUM(F178,F392,F467,F494)</f>
        <v>0</v>
      </c>
      <c r="G602" s="71">
        <f>SUM(G178,G392,G467,G494)</f>
        <v>0</v>
      </c>
      <c r="H602" s="44"/>
      <c r="I602" s="44"/>
      <c r="J602" s="42"/>
    </row>
    <row r="603" spans="1:10" ht="15.75">
      <c r="A603" s="2" t="s">
        <v>245</v>
      </c>
      <c r="B603" s="36"/>
      <c r="C603" s="71">
        <f>SUM(C179,C199:C200,C393:C394,C468:C469)</f>
        <v>1000</v>
      </c>
      <c r="D603" s="70">
        <f t="shared" si="34"/>
        <v>0</v>
      </c>
      <c r="E603" s="71">
        <f>SUM(E179,E199:E200,E393:E394,E468:E469)</f>
        <v>0</v>
      </c>
      <c r="F603" s="71">
        <f>SUM(F179,F199:F200,F393:F394,F468:F469)</f>
        <v>0</v>
      </c>
      <c r="G603" s="71">
        <f>SUM(G179,G199:G200,G393:G394,G468:G469)</f>
        <v>0</v>
      </c>
      <c r="H603" s="44"/>
      <c r="I603" s="44"/>
      <c r="J603" s="42"/>
    </row>
    <row r="604" spans="1:10" ht="31.5">
      <c r="A604" s="1" t="s">
        <v>433</v>
      </c>
      <c r="B604" s="36">
        <v>310</v>
      </c>
      <c r="C604" s="68">
        <f>SUM(C605:C614)</f>
        <v>0</v>
      </c>
      <c r="D604" s="68">
        <f>SUM(D605:D614)</f>
        <v>0</v>
      </c>
      <c r="E604" s="68">
        <f>SUM(E605:E614)</f>
        <v>0</v>
      </c>
      <c r="F604" s="68">
        <f>SUM(F605:F614)</f>
        <v>0</v>
      </c>
      <c r="G604" s="68">
        <f>SUM(G605:G614)</f>
        <v>0</v>
      </c>
      <c r="H604" s="42"/>
      <c r="I604" s="42"/>
      <c r="J604" s="42"/>
    </row>
    <row r="605" spans="1:10" ht="15.75">
      <c r="A605" s="2" t="s">
        <v>434</v>
      </c>
      <c r="B605" s="37"/>
      <c r="C605" s="71">
        <f>SUM(C182,C260,C397,C472,C502)</f>
        <v>0</v>
      </c>
      <c r="D605" s="70">
        <f aca="true" t="shared" si="36" ref="D605:D614">SUM(E605:G605)</f>
        <v>0</v>
      </c>
      <c r="E605" s="71">
        <f>SUM(E182,E260,E397,E472,E502)</f>
        <v>0</v>
      </c>
      <c r="F605" s="71">
        <f>SUM(F182,F260,F397,F472,F502)</f>
        <v>0</v>
      </c>
      <c r="G605" s="71">
        <f>SUM(G182,G260,G397,G472,G502)</f>
        <v>0</v>
      </c>
      <c r="H605" s="43"/>
      <c r="I605" s="43"/>
      <c r="J605" s="42"/>
    </row>
    <row r="606" spans="1:10" ht="15.75">
      <c r="A606" s="2" t="s">
        <v>296</v>
      </c>
      <c r="B606" s="37"/>
      <c r="C606" s="71">
        <f>SUM(C183,C331:C332,C398,C473)</f>
        <v>0</v>
      </c>
      <c r="D606" s="70">
        <f t="shared" si="36"/>
        <v>0</v>
      </c>
      <c r="E606" s="71">
        <f>SUM(E183,E331:E332,E398,E473)</f>
        <v>0</v>
      </c>
      <c r="F606" s="71">
        <f>SUM(F183,F331:F332,F398,F473)</f>
        <v>0</v>
      </c>
      <c r="G606" s="71">
        <f>SUM(G183,G331:G332,G398,G473)</f>
        <v>0</v>
      </c>
      <c r="H606" s="43"/>
      <c r="I606" s="43"/>
      <c r="J606" s="42"/>
    </row>
    <row r="607" spans="1:10" ht="15.75">
      <c r="A607" s="2" t="s">
        <v>435</v>
      </c>
      <c r="B607" s="37"/>
      <c r="C607" s="71">
        <f>SUM(C184,C275,C330,C399,C474)</f>
        <v>0</v>
      </c>
      <c r="D607" s="70">
        <f t="shared" si="36"/>
        <v>0</v>
      </c>
      <c r="E607" s="71">
        <f>SUM(E184,E275,E330,E399,E474)</f>
        <v>0</v>
      </c>
      <c r="F607" s="71">
        <f>SUM(F184,F275,F330,F399,F474)</f>
        <v>0</v>
      </c>
      <c r="G607" s="71">
        <f>SUM(G184,G275,G330,G399,G474)</f>
        <v>0</v>
      </c>
      <c r="H607" s="43"/>
      <c r="I607" s="43"/>
      <c r="J607" s="42"/>
    </row>
    <row r="608" spans="1:10" ht="15.75">
      <c r="A608" s="2" t="s">
        <v>208</v>
      </c>
      <c r="B608" s="37"/>
      <c r="C608" s="71">
        <f>SUM(C185,C400,C475)</f>
        <v>0</v>
      </c>
      <c r="D608" s="70">
        <f t="shared" si="36"/>
        <v>0</v>
      </c>
      <c r="E608" s="71">
        <f>SUM(E185,E400,E475)</f>
        <v>0</v>
      </c>
      <c r="F608" s="71">
        <f>SUM(F185,F400,F475)</f>
        <v>0</v>
      </c>
      <c r="G608" s="71">
        <f>SUM(G185,G400,G475)</f>
        <v>0</v>
      </c>
      <c r="H608" s="43"/>
      <c r="I608" s="43"/>
      <c r="J608" s="42"/>
    </row>
    <row r="609" spans="1:10" ht="15.75">
      <c r="A609" s="2" t="s">
        <v>297</v>
      </c>
      <c r="B609" s="37"/>
      <c r="C609" s="71">
        <f>SUM(C186,C229,C401,C476)</f>
        <v>0</v>
      </c>
      <c r="D609" s="70">
        <f t="shared" si="36"/>
        <v>0</v>
      </c>
      <c r="E609" s="71">
        <f>SUM(E186,E229,E401,E476)</f>
        <v>0</v>
      </c>
      <c r="F609" s="71">
        <f>SUM(F186,F229,F401,F476)</f>
        <v>0</v>
      </c>
      <c r="G609" s="71">
        <f>SUM(G186,G229,G401,G476)</f>
        <v>0</v>
      </c>
      <c r="H609" s="43"/>
      <c r="I609" s="43"/>
      <c r="J609" s="42"/>
    </row>
    <row r="610" spans="1:10" ht="15.75">
      <c r="A610" s="2" t="s">
        <v>298</v>
      </c>
      <c r="B610" s="37"/>
      <c r="C610" s="71">
        <f>SUM(C188,C231,C333,C402,C404,C477,C479,C302)</f>
        <v>0</v>
      </c>
      <c r="D610" s="70">
        <f t="shared" si="36"/>
        <v>0</v>
      </c>
      <c r="E610" s="71">
        <f>SUM(E188,E231,E333,E402,E404,E477,E479)</f>
        <v>0</v>
      </c>
      <c r="F610" s="71">
        <f>SUM(F188,F231,F333,F402,F404,F477,F479)</f>
        <v>0</v>
      </c>
      <c r="G610" s="71">
        <f>SUM(G188,G231,G333,G402,G404,G477,G479)</f>
        <v>0</v>
      </c>
      <c r="H610" s="43"/>
      <c r="I610" s="43"/>
      <c r="J610" s="42"/>
    </row>
    <row r="611" spans="1:10" ht="15.75">
      <c r="A611" s="2" t="s">
        <v>299</v>
      </c>
      <c r="B611" s="37"/>
      <c r="C611" s="71">
        <f>SUM(C187,C230,C403,C478)</f>
        <v>0</v>
      </c>
      <c r="D611" s="70">
        <f t="shared" si="36"/>
        <v>0</v>
      </c>
      <c r="E611" s="71">
        <f>SUM(E187,E230,E403,E478)</f>
        <v>0</v>
      </c>
      <c r="F611" s="71">
        <f>SUM(F187,F230,F403,F478)</f>
        <v>0</v>
      </c>
      <c r="G611" s="71">
        <f>SUM(G187,G230,G403,G478)</f>
        <v>0</v>
      </c>
      <c r="H611" s="43"/>
      <c r="I611" s="43"/>
      <c r="J611" s="42"/>
    </row>
    <row r="612" spans="1:10" ht="15.75">
      <c r="A612" s="2" t="s">
        <v>436</v>
      </c>
      <c r="B612" s="37"/>
      <c r="C612" s="71">
        <f>SUM(C189,C232)</f>
        <v>0</v>
      </c>
      <c r="D612" s="70">
        <f t="shared" si="36"/>
        <v>0</v>
      </c>
      <c r="E612" s="71">
        <f>SUM(E189,E232)</f>
        <v>0</v>
      </c>
      <c r="F612" s="71">
        <f>SUM(F189,F232)</f>
        <v>0</v>
      </c>
      <c r="G612" s="71">
        <f>SUM(G189,G232)</f>
        <v>0</v>
      </c>
      <c r="H612" s="43"/>
      <c r="I612" s="43"/>
      <c r="J612" s="42"/>
    </row>
    <row r="613" spans="1:10" ht="15.75">
      <c r="A613" s="2" t="s">
        <v>2</v>
      </c>
      <c r="B613" s="37"/>
      <c r="C613" s="71">
        <f>SUM(C405,C480)</f>
        <v>0</v>
      </c>
      <c r="D613" s="70">
        <f t="shared" si="36"/>
        <v>0</v>
      </c>
      <c r="E613" s="71">
        <f>SUM(E405,E480)</f>
        <v>0</v>
      </c>
      <c r="F613" s="71">
        <f>SUM(F405,F480)</f>
        <v>0</v>
      </c>
      <c r="G613" s="71">
        <f>SUM(G405,G480)</f>
        <v>0</v>
      </c>
      <c r="H613" s="43"/>
      <c r="I613" s="43"/>
      <c r="J613" s="42"/>
    </row>
    <row r="614" spans="1:10" ht="15.75">
      <c r="A614" s="2" t="s">
        <v>437</v>
      </c>
      <c r="B614" s="36"/>
      <c r="C614" s="71">
        <f>SUM(C190,C233,C334,C406,C481)</f>
        <v>0</v>
      </c>
      <c r="D614" s="70">
        <f t="shared" si="36"/>
        <v>0</v>
      </c>
      <c r="E614" s="71">
        <f>SUM(E190,E233,E334,E406,E481)</f>
        <v>0</v>
      </c>
      <c r="F614" s="71">
        <f>SUM(F190,F233,F334,F406,F481)</f>
        <v>0</v>
      </c>
      <c r="G614" s="71">
        <f>SUM(G190,G233,G334,G406,G481)</f>
        <v>0</v>
      </c>
      <c r="H614" s="43"/>
      <c r="I614" s="43"/>
      <c r="J614" s="42"/>
    </row>
    <row r="615" spans="1:10" ht="15.75">
      <c r="A615" s="1" t="s">
        <v>438</v>
      </c>
      <c r="B615" s="36">
        <v>340</v>
      </c>
      <c r="C615" s="68">
        <f>SUM(C616:C621)</f>
        <v>119073</v>
      </c>
      <c r="D615" s="68">
        <f>SUM(D616:D621)</f>
        <v>13600</v>
      </c>
      <c r="E615" s="68">
        <f>SUM(E616:E621)</f>
        <v>0</v>
      </c>
      <c r="F615" s="68">
        <f>SUM(F616:F621)</f>
        <v>0</v>
      </c>
      <c r="G615" s="68">
        <f>SUM(G616:G621)</f>
        <v>13600</v>
      </c>
      <c r="H615" s="42"/>
      <c r="I615" s="42"/>
      <c r="J615" s="42"/>
    </row>
    <row r="616" spans="1:10" ht="15.75">
      <c r="A616" s="2" t="s">
        <v>483</v>
      </c>
      <c r="B616" s="36"/>
      <c r="C616" s="71">
        <f>SUM(C193,C484)</f>
        <v>0</v>
      </c>
      <c r="D616" s="70">
        <f aca="true" t="shared" si="37" ref="D616:D621">SUM(E616:G616)</f>
        <v>0</v>
      </c>
      <c r="E616" s="71">
        <f>SUM(E193,E484)</f>
        <v>0</v>
      </c>
      <c r="F616" s="71">
        <f>SUM(F193,F484)</f>
        <v>0</v>
      </c>
      <c r="G616" s="71">
        <f>SUM(G193,G484)</f>
        <v>0</v>
      </c>
      <c r="H616" s="44"/>
      <c r="I616" s="44"/>
      <c r="J616" s="42"/>
    </row>
    <row r="617" spans="1:10" ht="15.75">
      <c r="A617" s="2" t="s">
        <v>216</v>
      </c>
      <c r="B617" s="36"/>
      <c r="C617" s="71">
        <f>SUM(C192,C408,C483,C497)</f>
        <v>70000</v>
      </c>
      <c r="D617" s="70">
        <f t="shared" si="37"/>
        <v>13600</v>
      </c>
      <c r="E617" s="71">
        <f>SUM(E192,E408,E483,E497)</f>
        <v>0</v>
      </c>
      <c r="F617" s="71">
        <f>SUM(F192,F408,F483,F497)</f>
        <v>0</v>
      </c>
      <c r="G617" s="71">
        <f>SUM(G192,G408,G483,G497)</f>
        <v>13600</v>
      </c>
      <c r="H617" s="44"/>
      <c r="I617" s="44"/>
      <c r="J617" s="42"/>
    </row>
    <row r="618" spans="1:10" ht="15.75">
      <c r="A618" s="2" t="s">
        <v>300</v>
      </c>
      <c r="B618" s="36"/>
      <c r="C618" s="71">
        <f>SUM(C197,C237,C303,C337,C413,C488,C496)</f>
        <v>24695</v>
      </c>
      <c r="D618" s="70">
        <f t="shared" si="37"/>
        <v>0</v>
      </c>
      <c r="E618" s="71">
        <f>SUM(E197,E237,E303,E337,E413,E488,E496)</f>
        <v>0</v>
      </c>
      <c r="F618" s="71">
        <f>SUM(F197,F237,F303,F337,F413,F488,F496)</f>
        <v>0</v>
      </c>
      <c r="G618" s="71">
        <f>SUM(G197,G237,G303,G337,G413,G488,G496)</f>
        <v>0</v>
      </c>
      <c r="H618" s="44"/>
      <c r="I618" s="44"/>
      <c r="J618" s="42"/>
    </row>
    <row r="619" spans="1:10" ht="15.75">
      <c r="A619" s="2" t="s">
        <v>301</v>
      </c>
      <c r="B619" s="36"/>
      <c r="C619" s="71">
        <f>SUM(C196,C236,C412,C487)</f>
        <v>12000</v>
      </c>
      <c r="D619" s="70">
        <f t="shared" si="37"/>
        <v>0</v>
      </c>
      <c r="E619" s="71">
        <f>SUM(E196,E236,E412,E487)</f>
        <v>0</v>
      </c>
      <c r="F619" s="71">
        <f>SUM(F196,F236,F412,F487)</f>
        <v>0</v>
      </c>
      <c r="G619" s="71">
        <f>SUM(G196,G236,G412,G487)</f>
        <v>0</v>
      </c>
      <c r="H619" s="44"/>
      <c r="I619" s="44"/>
      <c r="J619" s="42"/>
    </row>
    <row r="620" spans="1:10" ht="15.75">
      <c r="A620" s="2" t="s">
        <v>302</v>
      </c>
      <c r="B620" s="36"/>
      <c r="C620" s="71">
        <f>SUM(C194,C235,C336,C410,C485)</f>
        <v>12378</v>
      </c>
      <c r="D620" s="70">
        <f t="shared" si="37"/>
        <v>0</v>
      </c>
      <c r="E620" s="71">
        <f>SUM(E194,E235,E336,E410,E485)</f>
        <v>0</v>
      </c>
      <c r="F620" s="71">
        <f>SUM(F194,F235,F336,F410,F485)</f>
        <v>0</v>
      </c>
      <c r="G620" s="71">
        <f>SUM(G194,G235,G336,G410,G485)</f>
        <v>0</v>
      </c>
      <c r="H620" s="44"/>
      <c r="I620" s="44"/>
      <c r="J620" s="42"/>
    </row>
    <row r="621" spans="1:10" ht="15.75">
      <c r="A621" s="2" t="s">
        <v>303</v>
      </c>
      <c r="B621" s="36" t="s">
        <v>452</v>
      </c>
      <c r="C621" s="71">
        <f>SUM(C195,C411,C486)</f>
        <v>0</v>
      </c>
      <c r="D621" s="70">
        <f t="shared" si="37"/>
        <v>0</v>
      </c>
      <c r="E621" s="71">
        <f>SUM(E195,E411,E486)</f>
        <v>0</v>
      </c>
      <c r="F621" s="71">
        <f>SUM(F195,F411,F486)</f>
        <v>0</v>
      </c>
      <c r="G621" s="71">
        <f>SUM(G195,G411,G486)</f>
        <v>0</v>
      </c>
      <c r="H621" s="44"/>
      <c r="I621" s="44"/>
      <c r="J621" s="42"/>
    </row>
    <row r="622" spans="1:10" ht="24.75" customHeight="1">
      <c r="A622" s="35" t="s">
        <v>312</v>
      </c>
      <c r="B622" s="36"/>
      <c r="C622" s="68">
        <f>SUM(C546:C551,C559:C560,C569,C589:C595,C604,C615)</f>
        <v>3755965</v>
      </c>
      <c r="D622" s="68">
        <f>SUM(D546:D551,D559:D560,D569,D589:D595,D604,D615)</f>
        <v>857684.69</v>
      </c>
      <c r="E622" s="68">
        <f>SUM(E546:E551,E559:E560,E569,E589:E595,E604,E615)</f>
        <v>10382.14</v>
      </c>
      <c r="F622" s="68">
        <f>SUM(F546:F551,F559:F560,F569,F589:F595,F604,F615)</f>
        <v>0</v>
      </c>
      <c r="G622" s="68">
        <f>SUM(G546:G551,G559:G560,G569,G589:G595,G604,G615)</f>
        <v>847302.5499999999</v>
      </c>
      <c r="H622" s="45"/>
      <c r="I622" s="45"/>
      <c r="J622" s="42"/>
    </row>
    <row r="623" spans="1:10" ht="15.75">
      <c r="A623" s="108"/>
      <c r="B623" s="109"/>
      <c r="C623" s="110"/>
      <c r="D623" s="111"/>
      <c r="E623" s="111"/>
      <c r="F623" s="100"/>
      <c r="G623" s="80"/>
      <c r="H623" s="46"/>
      <c r="I623" s="46"/>
      <c r="J623" s="46"/>
    </row>
    <row r="624" spans="1:10" ht="15.75">
      <c r="A624" s="113" t="s">
        <v>79</v>
      </c>
      <c r="B624" s="102"/>
      <c r="C624" s="103" t="s">
        <v>465</v>
      </c>
      <c r="D624" s="103"/>
      <c r="E624" s="103"/>
      <c r="F624" s="103"/>
      <c r="G624" s="104"/>
      <c r="J624" s="55"/>
    </row>
    <row r="625" spans="1:7" ht="23.25" customHeight="1">
      <c r="A625" s="112" t="s">
        <v>466</v>
      </c>
      <c r="B625" s="102"/>
      <c r="C625" s="103" t="s">
        <v>467</v>
      </c>
      <c r="D625" s="103"/>
      <c r="E625" s="103"/>
      <c r="F625" s="103"/>
      <c r="G625" s="104"/>
    </row>
    <row r="626" spans="1:7" ht="15.75">
      <c r="A626" s="101"/>
      <c r="B626" s="102"/>
      <c r="C626" s="103"/>
      <c r="D626" s="103"/>
      <c r="E626" s="103"/>
      <c r="F626" s="103"/>
      <c r="G626" s="104"/>
    </row>
    <row r="627" spans="1:7" ht="15.75">
      <c r="A627" s="101"/>
      <c r="B627" s="102"/>
      <c r="C627" s="102"/>
      <c r="D627" s="104"/>
      <c r="E627" s="104"/>
      <c r="F627" s="104"/>
      <c r="G627" s="103"/>
    </row>
    <row r="628" spans="1:7" ht="15.75">
      <c r="A628" s="105"/>
      <c r="B628" s="102"/>
      <c r="C628" s="102"/>
      <c r="D628" s="104"/>
      <c r="E628" s="104"/>
      <c r="F628" s="104"/>
      <c r="G628" s="103"/>
    </row>
    <row r="629" spans="1:7" ht="15.75">
      <c r="A629" s="105"/>
      <c r="B629" s="102"/>
      <c r="C629" s="102"/>
      <c r="D629" s="106"/>
      <c r="E629" s="106"/>
      <c r="F629" s="106"/>
      <c r="G629" s="104"/>
    </row>
    <row r="630" spans="1:7" ht="15.75">
      <c r="A630" s="105"/>
      <c r="B630" s="102"/>
      <c r="C630" s="102"/>
      <c r="D630" s="104"/>
      <c r="E630" s="104"/>
      <c r="F630" s="104"/>
      <c r="G630" s="104"/>
    </row>
    <row r="631" spans="1:7" ht="15.75">
      <c r="A631" s="105"/>
      <c r="B631" s="102"/>
      <c r="C631" s="102"/>
      <c r="D631" s="104"/>
      <c r="E631" s="104"/>
      <c r="F631" s="104"/>
      <c r="G631" s="104"/>
    </row>
    <row r="632" spans="1:7" ht="15.75">
      <c r="A632" s="105"/>
      <c r="B632" s="102"/>
      <c r="C632" s="102"/>
      <c r="D632" s="104"/>
      <c r="E632" s="104"/>
      <c r="F632" s="104"/>
      <c r="G632" s="104"/>
    </row>
    <row r="633" spans="1:7" ht="15.75">
      <c r="A633" s="105"/>
      <c r="B633" s="102"/>
      <c r="C633" s="102"/>
      <c r="D633" s="103"/>
      <c r="E633" s="103"/>
      <c r="F633" s="103"/>
      <c r="G633" s="103"/>
    </row>
    <row r="634" spans="1:7" ht="15.75">
      <c r="A634" s="105"/>
      <c r="B634" s="102"/>
      <c r="C634" s="102"/>
      <c r="D634" s="107"/>
      <c r="E634" s="107"/>
      <c r="F634" s="107"/>
      <c r="G634" s="103"/>
    </row>
    <row r="635" spans="1:7" ht="15.75">
      <c r="A635" s="105"/>
      <c r="B635" s="102"/>
      <c r="C635" s="102"/>
      <c r="D635" s="104"/>
      <c r="E635" s="104"/>
      <c r="F635" s="104"/>
      <c r="G635" s="103"/>
    </row>
    <row r="636" spans="1:7" ht="15.75">
      <c r="A636" s="105"/>
      <c r="B636" s="102"/>
      <c r="C636" s="102"/>
      <c r="D636" s="106"/>
      <c r="E636" s="106"/>
      <c r="F636" s="106"/>
      <c r="G636" s="104"/>
    </row>
    <row r="637" spans="1:7" ht="15.75">
      <c r="A637" s="105"/>
      <c r="B637" s="102"/>
      <c r="C637" s="102"/>
      <c r="D637" s="106"/>
      <c r="E637" s="106"/>
      <c r="F637" s="106"/>
      <c r="G637" s="104"/>
    </row>
    <row r="638" spans="1:7" ht="15.75">
      <c r="A638" s="105"/>
      <c r="B638" s="102"/>
      <c r="C638" s="102"/>
      <c r="D638" s="106"/>
      <c r="E638" s="106"/>
      <c r="F638" s="106"/>
      <c r="G638" s="103"/>
    </row>
    <row r="639" spans="1:7" ht="15.75">
      <c r="A639" s="105"/>
      <c r="B639" s="102"/>
      <c r="C639" s="102"/>
      <c r="D639" s="106"/>
      <c r="E639" s="106"/>
      <c r="F639" s="106"/>
      <c r="G639" s="104"/>
    </row>
    <row r="640" spans="1:7" ht="15.75">
      <c r="A640" s="105"/>
      <c r="B640" s="102"/>
      <c r="C640" s="102"/>
      <c r="D640" s="106"/>
      <c r="E640" s="106"/>
      <c r="F640" s="106"/>
      <c r="G640" s="104"/>
    </row>
    <row r="641" spans="1:7" ht="15.75">
      <c r="A641" s="105"/>
      <c r="B641" s="102"/>
      <c r="C641" s="102"/>
      <c r="D641" s="106"/>
      <c r="E641" s="106"/>
      <c r="F641" s="106"/>
      <c r="G641" s="103"/>
    </row>
    <row r="642" spans="1:7" ht="15.75">
      <c r="A642" s="105"/>
      <c r="B642" s="102"/>
      <c r="C642" s="102"/>
      <c r="D642" s="107"/>
      <c r="E642" s="107"/>
      <c r="F642" s="107"/>
      <c r="G642" s="103"/>
    </row>
    <row r="643" spans="4:7" ht="15.75">
      <c r="D643" s="63"/>
      <c r="E643" s="63"/>
      <c r="F643" s="63"/>
      <c r="G643" s="62"/>
    </row>
    <row r="644" spans="4:7" ht="15.75">
      <c r="D644" s="63"/>
      <c r="E644" s="63"/>
      <c r="F644" s="63"/>
      <c r="G644" s="62"/>
    </row>
    <row r="645" spans="4:7" ht="15.75">
      <c r="D645" s="63"/>
      <c r="E645" s="63"/>
      <c r="F645" s="63"/>
      <c r="G645" s="62"/>
    </row>
    <row r="646" spans="4:7" ht="15.75">
      <c r="D646" s="63"/>
      <c r="E646" s="63"/>
      <c r="F646" s="63"/>
      <c r="G646" s="61"/>
    </row>
    <row r="647" spans="4:7" ht="15.75">
      <c r="D647" s="63"/>
      <c r="E647" s="63"/>
      <c r="F647" s="63"/>
      <c r="G647" s="61"/>
    </row>
    <row r="648" spans="4:7" ht="15.75">
      <c r="D648" s="63"/>
      <c r="E648" s="63"/>
      <c r="F648" s="63"/>
      <c r="G648" s="61"/>
    </row>
    <row r="649" spans="4:7" ht="15.75">
      <c r="D649" s="63"/>
      <c r="E649" s="63"/>
      <c r="F649" s="63"/>
      <c r="G649" s="61"/>
    </row>
    <row r="650" spans="4:7" ht="15.75">
      <c r="D650" s="63"/>
      <c r="E650" s="63"/>
      <c r="F650" s="63"/>
      <c r="G650" s="61"/>
    </row>
    <row r="651" spans="4:7" ht="15.75">
      <c r="D651" s="63"/>
      <c r="E651" s="63"/>
      <c r="F651" s="63"/>
      <c r="G651" s="61"/>
    </row>
    <row r="652" spans="4:7" ht="15.75">
      <c r="D652" s="63"/>
      <c r="E652" s="63"/>
      <c r="F652" s="63"/>
      <c r="G652" s="61"/>
    </row>
    <row r="653" spans="4:6" ht="15.75">
      <c r="D653" s="63"/>
      <c r="E653" s="63"/>
      <c r="F653" s="63"/>
    </row>
    <row r="654" spans="4:6" ht="15.75">
      <c r="D654" s="63"/>
      <c r="E654" s="63"/>
      <c r="F654" s="63"/>
    </row>
    <row r="655" spans="4:6" ht="15.75">
      <c r="D655" s="63"/>
      <c r="E655" s="63"/>
      <c r="F655" s="63"/>
    </row>
    <row r="656" spans="4:6" ht="15.75">
      <c r="D656" s="61"/>
      <c r="E656" s="61"/>
      <c r="F656" s="61"/>
    </row>
    <row r="657" spans="4:6" ht="15.75">
      <c r="D657" s="61"/>
      <c r="E657" s="61"/>
      <c r="F657" s="61"/>
    </row>
    <row r="658" spans="4:6" ht="15.75">
      <c r="D658" s="63"/>
      <c r="E658" s="63"/>
      <c r="F658" s="63"/>
    </row>
    <row r="659" spans="4:6" ht="15.75">
      <c r="D659" s="62"/>
      <c r="E659" s="62"/>
      <c r="F659" s="62"/>
    </row>
    <row r="660" spans="4:6" ht="15.75">
      <c r="D660" s="61"/>
      <c r="E660" s="61"/>
      <c r="F660" s="61"/>
    </row>
    <row r="661" spans="4:6" ht="15.75">
      <c r="D661" s="61"/>
      <c r="E661" s="61"/>
      <c r="F661" s="61"/>
    </row>
    <row r="662" spans="4:6" ht="15.75">
      <c r="D662" s="62"/>
      <c r="E662" s="62"/>
      <c r="F662" s="62"/>
    </row>
    <row r="663" spans="4:6" ht="15.75">
      <c r="D663" s="62"/>
      <c r="E663" s="62"/>
      <c r="F663" s="62"/>
    </row>
    <row r="664" spans="4:6" ht="15.75">
      <c r="D664" s="61"/>
      <c r="E664" s="61"/>
      <c r="F664" s="61"/>
    </row>
    <row r="665" spans="4:6" ht="15.75">
      <c r="D665" s="62"/>
      <c r="E665" s="62"/>
      <c r="F665" s="62"/>
    </row>
    <row r="666" spans="4:6" ht="15.75">
      <c r="D666" s="62"/>
      <c r="E666" s="62"/>
      <c r="F666" s="62"/>
    </row>
    <row r="667" spans="4:6" ht="15.75">
      <c r="D667" s="62"/>
      <c r="E667" s="62"/>
      <c r="F667" s="62"/>
    </row>
    <row r="668" spans="4:6" ht="15.75">
      <c r="D668" s="62"/>
      <c r="E668" s="62"/>
      <c r="F668" s="62"/>
    </row>
    <row r="669" spans="4:6" ht="15.75">
      <c r="D669" s="62"/>
      <c r="E669" s="62"/>
      <c r="F669" s="62"/>
    </row>
    <row r="670" spans="4:6" ht="15.75">
      <c r="D670" s="62"/>
      <c r="E670" s="62"/>
      <c r="F670" s="62"/>
    </row>
    <row r="671" spans="4:6" ht="15.75">
      <c r="D671" s="62"/>
      <c r="E671" s="62"/>
      <c r="F671" s="62"/>
    </row>
    <row r="672" spans="4:6" ht="15.75">
      <c r="D672" s="62"/>
      <c r="E672" s="62"/>
      <c r="F672" s="62"/>
    </row>
    <row r="673" spans="4:6" ht="15.75">
      <c r="D673" s="61"/>
      <c r="E673" s="61"/>
      <c r="F673" s="61"/>
    </row>
    <row r="674" spans="4:6" ht="15.75">
      <c r="D674" s="63"/>
      <c r="E674" s="63"/>
      <c r="F674" s="63"/>
    </row>
    <row r="675" spans="4:6" ht="15.75">
      <c r="D675" s="63"/>
      <c r="E675" s="63"/>
      <c r="F675" s="63"/>
    </row>
    <row r="676" spans="4:6" ht="15.75">
      <c r="D676" s="63"/>
      <c r="E676" s="63"/>
      <c r="F676" s="63"/>
    </row>
    <row r="677" spans="4:6" ht="15.75">
      <c r="D677" s="63"/>
      <c r="E677" s="63"/>
      <c r="F677" s="63"/>
    </row>
    <row r="678" spans="4:6" ht="15.75">
      <c r="D678" s="63"/>
      <c r="E678" s="63"/>
      <c r="F678" s="63"/>
    </row>
    <row r="679" spans="4:6" ht="15.75">
      <c r="D679" s="63"/>
      <c r="E679" s="63"/>
      <c r="F679" s="63"/>
    </row>
    <row r="680" spans="4:6" ht="15.75">
      <c r="D680" s="63"/>
      <c r="E680" s="63"/>
      <c r="F680" s="63"/>
    </row>
    <row r="681" spans="4:6" ht="15.75">
      <c r="D681" s="61"/>
      <c r="E681" s="61"/>
      <c r="F681" s="61"/>
    </row>
    <row r="682" spans="4:6" ht="15.75">
      <c r="D682" s="62"/>
      <c r="E682" s="62"/>
      <c r="F682" s="62"/>
    </row>
    <row r="683" spans="4:6" ht="15.75">
      <c r="D683" s="62"/>
      <c r="E683" s="62"/>
      <c r="F683" s="62"/>
    </row>
    <row r="684" spans="4:6" ht="15.75">
      <c r="D684" s="62"/>
      <c r="E684" s="62"/>
      <c r="F684" s="62"/>
    </row>
    <row r="685" spans="4:6" ht="15.75">
      <c r="D685" s="62"/>
      <c r="E685" s="62"/>
      <c r="F685" s="62"/>
    </row>
    <row r="686" spans="4:6" ht="15.75">
      <c r="D686" s="62"/>
      <c r="E686" s="62"/>
      <c r="F686" s="62"/>
    </row>
    <row r="687" spans="4:6" ht="15.75">
      <c r="D687" s="62"/>
      <c r="E687" s="62"/>
      <c r="F687" s="62"/>
    </row>
    <row r="688" spans="4:6" ht="15.75">
      <c r="D688" s="64"/>
      <c r="E688" s="64"/>
      <c r="F688" s="64"/>
    </row>
    <row r="689" spans="4:6" ht="15.75">
      <c r="D689" s="65"/>
      <c r="E689" s="65"/>
      <c r="F689" s="65"/>
    </row>
  </sheetData>
  <sheetProtection/>
  <protectedRanges>
    <protectedRange sqref="F535" name="Диапазон42"/>
    <protectedRange sqref="F515" name="Диапазон40"/>
    <protectedRange sqref="F506:F507 C491:J491" name="Диапазон39"/>
    <protectedRange sqref="E488:E489 E490:F490" name="Диапазон38"/>
    <protectedRange sqref="E492:F494 E506:E507 G493:J493 E496:F497 C495:J495 G494 E503:F505 E502 E500:F501 E498:E499" name="Диапазон37"/>
    <protectedRange sqref="H471:J471 E472:E481 F469 F467:J468 F461:F466 E461:E469 F472:F473 F477:J477 F475:F476 E483:F485 E408:F413 F478:F481 F474:J474 C460:G460 C470:G471 C482:J482" name="Диапазон36"/>
    <protectedRange sqref="E454:F458 E397:F406" name="Диапазон35"/>
    <protectedRange sqref="E386:F394 E444:F451" name="Диапазон34"/>
    <protectedRange sqref="E365:F384 E436:F438 E440:F442 C439:G439" name="Диапазон33"/>
    <protectedRange sqref="E431:F434 E356:F363 C430:G430" name="Диапазон32"/>
    <protectedRange sqref="E424:F428 E348:F354" name="Диапазон31"/>
    <protectedRange sqref="E345:F346 E420:F421 C422:G422" name="Диапазон30"/>
    <protectedRange sqref="E416:F418 E341:F343" name="Диапазон29"/>
    <protectedRange sqref="E330:F334 E336:F337 E324:F328 E308:J314 E267:F268 E270:F274 E304:F307 E292:F297 E299:F300 E276:F280 E315:F322 C269:J269 C275:J275 C281:J282 C290:J291 C303:G303 C308:D308 C311:D311 C314:D314 C323:J323 C329:J329 C335:J335 E302:F302 E283:F289 C298:G298" name="Диапазон28"/>
    <protectedRange sqref="D263:F263" name="Диапазон27"/>
    <protectedRange sqref="F234:F237 E234:E241 G234:J234 F239:F241 F238:G238 G239:J239 C234:D234 C238:D239" name="Диапазон18"/>
    <protectedRange sqref="F214:F215 F224:F226 F217:F222 F211:F212 E213:E226 F216:J216 F223:G223 G221:J221 G224:J224 C223:D223 F213:J213 C216:D216 C213:D213" name="Диапазон17"/>
    <protectedRange sqref="F198:F200 E198:E208 F203:F208 G199:J199 F201:J202 C201:D201" name="Диапазон16"/>
    <protectedRange sqref="E192:F197" name="Диапазон15"/>
    <protectedRange sqref="E182:F190" name="Диапазон14"/>
    <protectedRange sqref="E172:F179" name="Диапазон13"/>
    <protectedRange sqref="E152:F170" name="Диапазон12"/>
    <protectedRange sqref="E144:F150" name="Диапазон11"/>
    <protectedRange sqref="E136:F142" name="Диапазон10"/>
    <protectedRange sqref="E134:F134" name="Диапазон9"/>
    <protectedRange sqref="E126:J126 F123:F125 F127:F128 F130:F131 E129:J129 G123:J123 E123" name="Диапазон8"/>
    <protectedRange sqref="F101:F109 F82:F84 F86:F99 E85:E109 F100:J100 F85:J85 C85:D85 C100:D100" name="Диапазон7"/>
    <protectedRange sqref="E77:F78 E82:E84 C81:D81" name="Диапазон6"/>
    <protectedRange sqref="E64:F75" name="Диапазон5"/>
    <protectedRange sqref="E60:F62" name="Диапазон4"/>
    <protectedRange sqref="F49:F50 F52:F55 F57:F58 E43:E46 C56:D56 F56:J56 F46:J46 F43:F45 C46:D46 C51:D51 F51:J51 E49:E58 E47:F48" name="Диапазон3"/>
    <protectedRange sqref="E38:F40" name="Диапазон2"/>
    <protectedRange sqref="D77:D78 D82:D84 D86:D99 D38:D40 D43:D45 F23:J23 F14:J14 F9:J9 F10:F13 D34:D36 F15:F18 F19:J19 F20:F22 F24:F26 D52:D55 D57:D58 D60:D62 C9 C14 C19 C23 C99 C108:C109 D9:E26 D28:F31 C27:G27 D101:D109 D47:D50 D64:D75" name="Диапазон1"/>
  </protectedRanges>
  <mergeCells count="16">
    <mergeCell ref="A541:B541"/>
    <mergeCell ref="A4:G4"/>
    <mergeCell ref="D545:G545"/>
    <mergeCell ref="C5:G5"/>
    <mergeCell ref="A543:B543"/>
    <mergeCell ref="A544:B544"/>
    <mergeCell ref="A545:B545"/>
    <mergeCell ref="A537:B537"/>
    <mergeCell ref="A538:B538"/>
    <mergeCell ref="A539:B539"/>
    <mergeCell ref="A540:B540"/>
    <mergeCell ref="A6:B6"/>
    <mergeCell ref="A2:B2"/>
    <mergeCell ref="A3:G3"/>
    <mergeCell ref="A113:B113"/>
    <mergeCell ref="D112:G112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scale="63" r:id="rId2"/>
  <rowBreaks count="2" manualBreakCount="2">
    <brk id="110" max="6" man="1"/>
    <brk id="173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2016-04-01T13:16:32Z</cp:lastPrinted>
  <dcterms:created xsi:type="dcterms:W3CDTF">1996-10-08T23:32:33Z</dcterms:created>
  <dcterms:modified xsi:type="dcterms:W3CDTF">2016-04-01T13:20:00Z</dcterms:modified>
  <cp:category/>
  <cp:version/>
  <cp:contentType/>
  <cp:contentStatus/>
</cp:coreProperties>
</file>