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40" yWindow="645" windowWidth="14805" windowHeight="7470" activeTab="3"/>
  </bookViews>
  <sheets>
    <sheet name="Решение" sheetId="17" r:id="rId1"/>
    <sheet name="Приложение 3" sheetId="4" r:id="rId2"/>
    <sheet name="Приложение 5" sheetId="5" r:id="rId3"/>
    <sheet name="Приложение 7" sheetId="6" r:id="rId4"/>
    <sheet name="ДОХОДЫ" sheetId="16" r:id="rId5"/>
    <sheet name="Лист3" sheetId="12" r:id="rId6"/>
  </sheets>
  <definedNames>
    <definedName name="_xlnm.Print_Area" localSheetId="1">'Приложение 3'!$A$2:$J$74</definedName>
  </definedNames>
  <calcPr calcId="145621"/>
</workbook>
</file>

<file path=xl/calcChain.xml><?xml version="1.0" encoding="utf-8"?>
<calcChain xmlns="http://schemas.openxmlformats.org/spreadsheetml/2006/main">
  <c r="E20" i="16"/>
  <c r="I74" i="4"/>
  <c r="J46" l="1"/>
  <c r="J45" s="1"/>
  <c r="I46"/>
  <c r="I45" s="1"/>
  <c r="D7" i="5" l="1"/>
  <c r="J21" i="4"/>
  <c r="I21"/>
  <c r="D26" i="5" l="1"/>
  <c r="D9"/>
  <c r="I70" i="4" l="1"/>
  <c r="I66"/>
  <c r="E12" i="5" l="1"/>
  <c r="D12"/>
  <c r="I12" i="4" l="1"/>
  <c r="E24" i="5" l="1"/>
  <c r="D24"/>
  <c r="D39" s="1"/>
  <c r="D16"/>
  <c r="E14"/>
  <c r="D14"/>
  <c r="J57" i="4"/>
  <c r="I57"/>
  <c r="J56"/>
  <c r="I56"/>
  <c r="J49"/>
  <c r="J48" s="1"/>
  <c r="I49"/>
  <c r="I48" s="1"/>
  <c r="I24"/>
  <c r="J22"/>
  <c r="I22"/>
  <c r="E7" i="5" l="1"/>
  <c r="E9"/>
  <c r="D19"/>
  <c r="E19"/>
  <c r="D22"/>
  <c r="E22"/>
  <c r="F5" i="16" l="1"/>
  <c r="F6"/>
  <c r="F7"/>
  <c r="F8"/>
  <c r="F9"/>
  <c r="F10"/>
  <c r="F11"/>
  <c r="F12"/>
  <c r="F13"/>
  <c r="F14"/>
  <c r="F15"/>
  <c r="F16"/>
  <c r="F17"/>
  <c r="F18"/>
  <c r="F19"/>
  <c r="F4"/>
  <c r="D20"/>
  <c r="F20" l="1"/>
  <c r="E8" i="6"/>
  <c r="E7" s="1"/>
  <c r="F8"/>
  <c r="F7" s="1"/>
  <c r="E11"/>
  <c r="E10" s="1"/>
  <c r="E9" s="1"/>
  <c r="F11"/>
  <c r="F10" s="1"/>
  <c r="F9" s="1"/>
  <c r="E15"/>
  <c r="E14" s="1"/>
  <c r="E13" s="1"/>
  <c r="F15"/>
  <c r="F14" s="1"/>
  <c r="F13" s="1"/>
  <c r="I26" i="4" l="1"/>
  <c r="I72" l="1"/>
  <c r="I68"/>
  <c r="I65" s="1"/>
  <c r="I31"/>
  <c r="I30"/>
  <c r="J29"/>
  <c r="J28" s="1"/>
  <c r="J54"/>
  <c r="J52"/>
  <c r="J43"/>
  <c r="J40"/>
  <c r="J33"/>
  <c r="J32" s="1"/>
  <c r="J51" l="1"/>
  <c r="I29"/>
  <c r="I28" s="1"/>
  <c r="D8" i="6" l="1"/>
  <c r="D7" l="1"/>
  <c r="D11"/>
  <c r="D10" s="1"/>
  <c r="D15"/>
  <c r="D14" s="1"/>
  <c r="D31" i="5"/>
  <c r="D29" l="1"/>
  <c r="I63" i="4"/>
  <c r="I37"/>
  <c r="I36" s="1"/>
  <c r="I33"/>
  <c r="I32" s="1"/>
  <c r="I60"/>
  <c r="I59" s="1"/>
  <c r="I19"/>
  <c r="I18" s="1"/>
  <c r="J42" l="1"/>
  <c r="J39"/>
  <c r="J74" s="1"/>
  <c r="I40"/>
  <c r="I39" s="1"/>
  <c r="I43" l="1"/>
  <c r="I42" s="1"/>
  <c r="I62"/>
  <c r="I54" l="1"/>
  <c r="I52"/>
  <c r="I51" s="1"/>
  <c r="D9" i="6" l="1"/>
  <c r="D13"/>
  <c r="E31" i="5"/>
  <c r="E39" l="1"/>
  <c r="I9" i="4"/>
  <c r="I8" l="1"/>
  <c r="I14"/>
  <c r="I11" s="1"/>
</calcChain>
</file>

<file path=xl/sharedStrings.xml><?xml version="1.0" encoding="utf-8"?>
<sst xmlns="http://schemas.openxmlformats.org/spreadsheetml/2006/main" count="497" uniqueCount="199">
  <si>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</si>
  <si>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</si>
  <si>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</si>
  <si>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</si>
  <si>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</si>
  <si>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</si>
  <si>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</si>
  <si>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</si>
  <si>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</si>
  <si>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</si>
  <si>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</si>
  <si>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</si>
  <si>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</si>
  <si>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</si>
  <si>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</si>
  <si>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</si>
  <si>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</si>
  <si>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</si>
  <si>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</si>
  <si>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</si>
  <si>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</si>
  <si>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</si>
  <si>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</si>
  <si>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</si>
  <si>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</si>
  <si>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</si>
  <si>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</si>
  <si>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</si>
  <si>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</si>
  <si>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</si>
  <si>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</si>
  <si>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</si>
  <si>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</si>
  <si>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</si>
  <si>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</si>
  <si>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</si>
  <si>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</si>
  <si>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</si>
  <si>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</si>
  <si>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</si>
  <si>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</si>
  <si>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</si>
  <si>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</si>
  <si>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</si>
  <si>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2015 -2018 годы и на плановый период до 2020 года»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</si>
  <si>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</si>
  <si>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</si>
  <si>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</si>
  <si>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</si>
  <si>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годы"</t>
  </si>
  <si>
    <t>06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</si>
  <si>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</si>
  <si>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</si>
  <si>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</si>
  <si>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</si>
  <si>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</si>
  <si>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Благоустройство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</si>
  <si>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</si>
  <si>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</si>
  <si>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</si>
  <si>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</si>
  <si>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Другие вопросы в области физической культура и спорта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</si>
  <si>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2017-2021 годы»</t>
  </si>
  <si>
    <t>14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</si>
  <si>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2017-2021 годы»</t>
  </si>
  <si>
    <t>Иные межбюджетные трансферты</t>
  </si>
  <si>
    <t>Итого расходов:</t>
  </si>
  <si>
    <t>Всего</t>
  </si>
  <si>
    <t>В т. ч. за счет обл. и федер. бюджета</t>
  </si>
  <si>
    <t>01 0 00 00000</t>
  </si>
  <si>
    <t>02 0 00 00000</t>
  </si>
  <si>
    <t>05 0 00 00000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</si>
  <si>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годы»</t>
  </si>
  <si>
    <t>06 0 00 00000</t>
  </si>
  <si>
    <t>09 0 00 00000</t>
  </si>
  <si>
    <t>99 0 00 00000</t>
  </si>
  <si>
    <t>ВСЕГО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</si>
  <si>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</si>
  <si>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</si>
  <si>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2019 год</t>
  </si>
  <si>
    <t>2020 год</t>
  </si>
  <si>
    <t>Изменение остатков средств на счетах по учету средств бюджетов</t>
  </si>
  <si>
    <t>В.П. Панчикова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</si>
  <si>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</si>
  <si>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r>
      <t xml:space="preserve">Муниципальная программа "Благоустройство территории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</si>
  <si>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r>
      <t xml:space="preserve">Муниципальная программа"Модернизация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</si>
  <si>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t>15</t>
  </si>
  <si>
    <t>15 0 00 00000</t>
  </si>
  <si>
    <t>Программа мероприятий по профилактике терроризма и экстремизма в поселениях</t>
  </si>
  <si>
    <t>07</t>
  </si>
  <si>
    <t>07 0 00 00000</t>
  </si>
  <si>
    <t>Муниципальная программа "Пропаганда здорового образа жизни, профилактика наркомании и алкоголизма среди населения сельского поселения Богдановка муниципального района Нефтегорский Самарской области на 2015-2019 годы"</t>
  </si>
  <si>
    <t>Код главы</t>
  </si>
  <si>
    <t>Код БК</t>
  </si>
  <si>
    <t>Код администратора</t>
  </si>
  <si>
    <t>Приложение №3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2019 год 
и на плановый период 2020 и 2021 годов»</t>
  </si>
  <si>
    <t>Ведомственная структура расходов бюджета сельского поселения Богдановка муниципального района Нефтегорский Самарской области на 2019 год</t>
  </si>
  <si>
    <t xml:space="preserve">Приложение №5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2019 год 
и на плановый период 2020 и 2021 годов»                                                                               
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</si>
  <si>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2019 год</t>
  </si>
  <si>
    <t>2021 год</t>
  </si>
  <si>
    <t xml:space="preserve">Приложение №7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2019 год 
и на плановый период 2020 и 2021 годов»                                                                                                                                                                                   
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</si>
  <si>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2019-2021 годы.</t>
  </si>
  <si>
    <t>Единый сельскохозяйственный налог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</si>
  <si>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</si>
  <si>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</si>
  <si>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Сумма, рублей</t>
  </si>
  <si>
    <t>Сумма, руб.</t>
  </si>
  <si>
    <t>Налоговые и неналоговые доходы</t>
  </si>
  <si>
    <t>Вид дохода</t>
  </si>
  <si>
    <t>Налог на доходы физических лиц</t>
  </si>
  <si>
    <t xml:space="preserve"> 10302230010000110</t>
  </si>
  <si>
    <t xml:space="preserve"> 10302240010000110</t>
  </si>
  <si>
    <t xml:space="preserve"> 10302250010000110</t>
  </si>
  <si>
    <t xml:space="preserve"> 10302260010000110</t>
  </si>
  <si>
    <t>10503010010000110</t>
  </si>
  <si>
    <t>182</t>
  </si>
  <si>
    <t>10102000010000110</t>
  </si>
  <si>
    <t>10606033100000110</t>
  </si>
  <si>
    <t>10606043100000110</t>
  </si>
  <si>
    <t>10601030100000110</t>
  </si>
  <si>
    <t>10804020010000110</t>
  </si>
  <si>
    <t>Дотации бюджетам сельских поселений на выравнивание бюджетной обеспеченности (областные)</t>
  </si>
  <si>
    <t>Дотации бюджетам сельских поселений на выравнивание бюджетной обеспеченности (районные)</t>
  </si>
  <si>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</si>
  <si>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</si>
  <si>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</si>
  <si>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</si>
  <si>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</si>
  <si>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ТРЕТЬЕГО СОЗЫВА</t>
  </si>
  <si>
    <t>РЕШЕНИЕ</t>
  </si>
  <si>
    <t>РЕШИЛО:</t>
  </si>
  <si>
    <t>следующие изменения:</t>
  </si>
  <si>
    <t>Мобилизационная и вневойсковая подготовка</t>
  </si>
  <si>
    <t>Прочие межбюджетные трансферты общего характера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</si>
  <si>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</si>
  <si>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Настоящее решение опубликовать в газете "Богдановский вестник"</t>
  </si>
  <si>
    <t>Председатель Собрания представителей</t>
  </si>
  <si>
    <t>сельского поселения Богдановка</t>
  </si>
  <si>
    <t>О.В. Каманина</t>
  </si>
  <si>
    <t>Глава сельского поселения Богдановка</t>
  </si>
  <si>
    <t>Налоговые и неналоговые доходы сельского поселения Богдановка муниципального района Нефтегорский Самарской области на 2019 год.</t>
  </si>
  <si>
    <t>2019г.</t>
  </si>
  <si>
    <t>Изменения (+,-)</t>
  </si>
  <si>
    <t>2019г. С учетом изменени</t>
  </si>
  <si>
    <t>Доходы от уплаты акцизов на дизельное топливо</t>
  </si>
  <si>
    <t xml:space="preserve">Доходы от уплаты акцизов на моторные масла 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</si>
  <si>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</si>
  <si>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</si>
  <si>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</si>
  <si>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</si>
  <si>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 xml:space="preserve">Налог на имущество физических лиц </t>
  </si>
  <si>
    <t xml:space="preserve">Гос.пошлина за совершение нотар. действий </t>
  </si>
  <si>
    <t xml:space="preserve">Прочие поступления от использования имущества, находящегося в собственности сельских поселений </t>
  </si>
  <si>
    <t xml:space="preserve">       О внесении изменений в Решение Собрания представителей 
№ 215 от 12 декабря 2018 года 
 «Об утверждении бюджета сельского поселения Богдановка муниципального района Нефтегорский Самарской области на 2019 год и плановый период 2020 и 2021 годы»</t>
  </si>
  <si>
    <t>11109045100000121</t>
  </si>
  <si>
    <t>20215001100000150</t>
  </si>
  <si>
    <t>20215002100000150</t>
  </si>
  <si>
    <t>20235118100000150</t>
  </si>
  <si>
    <t>20229999100000150</t>
  </si>
  <si>
    <t>08</t>
  </si>
  <si>
    <t>Муниципальная программа "Управление муниципальным имуществом сельского поселения Богдановка муниципального района Нефтегорский Самарской области на 2017-2020 годы"</t>
  </si>
  <si>
    <t>Коммунальное хозяйство</t>
  </si>
  <si>
    <t>Охрана объектов растительного и животного мира и среды их обитания</t>
  </si>
  <si>
    <t>Муниципальная программа "Охрана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на 2015-2018 годы и на плановый период до 2020 года"</t>
  </si>
  <si>
    <t>04 0 00 00000</t>
  </si>
  <si>
    <t>08 0 00 00000</t>
  </si>
  <si>
    <t xml:space="preserve">Муниципальная программа "По профилактике терроризма и экстремизма, а также минимизации и (или) ликвидации последствий  проявлений терроризма  и экстремизма  на территории   сельского  поселения  Богдановка муниципального района Нефтегорский Самарской области на период 2018 – 2020 годы
</t>
  </si>
  <si>
    <t>1. Внести в решение Собрания представителей сельского поселения Богдановка 
№ 215 от 12.12.2018г. «Об утверждении бюджета сельского поселения Богдановка муниципального района Нефтегорский Самарской области на 2019 год и на плановый период 2020 и 2021 годов» (в редакции решения Собрания представителей сельского поселения Богдановка муниципального района Нефтегорский Самарской области</t>
  </si>
  <si>
    <t>Муниципальная программа "Улучшение условий труда и охрана труда в муниципальном районе Нефтегорский на 2018-2020 годы"</t>
  </si>
  <si>
    <t>03 0 00 00000</t>
  </si>
  <si>
    <t>от 11 апреля  2019года</t>
  </si>
  <si>
    <t>№ 241</t>
  </si>
  <si>
    <t>В связи с увеличением доходной и расходной части бюджета сельского поселения Богдановка, Собрание представителей сельского поселения Богдановка
 и в соответствии с Уставом сельского поселения Богдановка
Собрание представителей сельского поселения Богдановка</t>
  </si>
  <si>
    <t>РСП №223 от 27.12.2018г, РСП № 224 от 28.01.2019г., РСП № 229 от 21.02.2019г., РСП № 231 от 25.02.2019г., РСП №240 от 25.03.2019г.)</t>
  </si>
  <si>
    <t xml:space="preserve">1) произвести увеличение доходной и расходной части бюджета сельского поселения Богдановка на 2019г. и плановый период 2020-2021гг.  </t>
  </si>
  <si>
    <t>а) в пункте 1.1 статьи 1 изложить в следующей редакции:</t>
  </si>
  <si>
    <t>в абзаце первом сумму "</t>
  </si>
  <si>
    <t>" заменить суммой "</t>
  </si>
  <si>
    <t>",</t>
  </si>
  <si>
    <t>в абзаце втором сумму"</t>
  </si>
  <si>
    <t>б) произвести перераспределение доходной и расходной части бюджета сельского поселения Богдановка, в соответствии с расшифровкой поступления доходов к бюджету.</t>
  </si>
  <si>
    <t>2) Внести следующие изменения в пункт 4.1 статьи 4:</t>
  </si>
  <si>
    <t>абзац первый изложить в следующей редакции:</t>
  </si>
  <si>
    <t>Утвердить объем межбюджетных трансфертов, получаемых из других бюджетов:</t>
  </si>
  <si>
    <t xml:space="preserve">областной - 1 087 000 рублей </t>
  </si>
  <si>
    <t>абзац второй и третий оставить без изменений</t>
  </si>
  <si>
    <t>абзац третий изложить в следующей редакции: "дефицит - 1 386 571,47"</t>
  </si>
  <si>
    <t>районный бюджет - 2 707 550 рублей</t>
  </si>
  <si>
    <t>федеральный бюджет - 82 300 рублей.</t>
  </si>
  <si>
    <t>2019 год - 3 876 850 рублей</t>
  </si>
  <si>
    <t>3) Утвердить объемы безвозмездных поступлений на 2019 год 3 876 850рублей</t>
  </si>
  <si>
    <t>№241 от 11.04.2019г.</t>
  </si>
  <si>
    <t>12</t>
  </si>
  <si>
    <t>Другие вопросы в области национальной экономики</t>
  </si>
  <si>
    <t xml:space="preserve">на сумму 339 659 руб. 00 коп. </t>
  </si>
  <si>
    <t>4) внести изменения в приложение №3 «Ведомственная структура расходов бюджета сельского поселения Богдановка муниципального района Нефтегорский Самарской области на 2019 год» и изложить в следующей редакции:</t>
  </si>
  <si>
    <t>5) Внести изменения в приложение №5 "Распределение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2019 год" и изложить в следующей редакции:</t>
  </si>
  <si>
    <t>6) Внести изменения в приложение №7 "Источники внутреннего финансирования дефицита бюджета сельского поселения Богдановка муниципального района Нефтегорский Самарской области на  2019-2021 годы" и изложить его в следующей редакции:</t>
  </si>
  <si>
    <t>№ 241 от 11.04.2019г.</t>
  </si>
</sst>
</file>

<file path=xl/styles.xml><?xml version="1.0" encoding="utf-8"?>
<styleSheet xmlns="http://schemas.openxmlformats.org/spreadsheetml/2006/main">
  <fonts count="55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rgb="FF000000"/>
      <name val="Times New Roman"/>
      <family val="2"/>
      <charset val="204"/>
      <scheme val="minor"/>
    </font>
    <font>
      <b/>
      <sz val="9"/>
      <color rgb="FF000000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sz val="9"/>
      <name val="Times New Roman"/>
      <family val="2"/>
      <charset val="204"/>
      <scheme val="minor"/>
    </font>
    <font>
      <b/>
      <sz val="9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b/>
      <sz val="9"/>
      <color rgb="FF000000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i/>
      <sz val="9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  <scheme val="minor"/>
    </font>
    <font>
      <sz val="11"/>
      <color rgb="FFFF0000"/>
      <name val="Times New Roman"/>
      <family val="2"/>
      <scheme val="minor"/>
    </font>
    <font>
      <sz val="9"/>
      <color rgb="FF000000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sz val="10"/>
      <name val="Times New Roman"/>
      <family val="2"/>
      <charset val="204"/>
      <scheme val="minor"/>
    </font>
    <font>
      <b/>
      <sz val="9"/>
      <name val="Times New Roman"/>
      <family val="2"/>
    </font>
    <font>
      <sz val="10"/>
      <name val="Times New Roman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5" fillId="0" borderId="0" xfId="0" applyFont="1"/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8" fillId="2" borderId="0" xfId="0" applyFont="1" applyFill="1"/>
    <xf numFmtId="0" fontId="29" fillId="2" borderId="0" xfId="0" applyFont="1" applyFill="1"/>
    <xf numFmtId="0" fontId="1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/>
    </xf>
    <xf numFmtId="49" fontId="26" fillId="2" borderId="2" xfId="0" applyNumberFormat="1" applyFont="1" applyFill="1" applyBorder="1" applyAlignment="1">
      <alignment horizontal="center" vertical="center"/>
    </xf>
    <xf numFmtId="0" fontId="32" fillId="2" borderId="0" xfId="0" applyFont="1" applyFill="1"/>
    <xf numFmtId="3" fontId="0" fillId="0" borderId="0" xfId="0" applyNumberFormat="1"/>
    <xf numFmtId="0" fontId="23" fillId="0" borderId="0" xfId="0" applyFont="1"/>
    <xf numFmtId="0" fontId="23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/>
    <xf numFmtId="3" fontId="3" fillId="0" borderId="2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horizontal="center" vertical="center"/>
    </xf>
    <xf numFmtId="3" fontId="30" fillId="0" borderId="0" xfId="0" applyNumberFormat="1" applyFont="1"/>
    <xf numFmtId="0" fontId="36" fillId="0" borderId="0" xfId="0" applyFont="1"/>
    <xf numFmtId="3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2" xfId="0" applyFont="1" applyBorder="1" applyAlignment="1">
      <alignment horizontal="center" vertical="center"/>
    </xf>
    <xf numFmtId="49" fontId="38" fillId="0" borderId="2" xfId="0" applyNumberFormat="1" applyFont="1" applyBorder="1" applyAlignment="1">
      <alignment horizontal="center" vertical="center"/>
    </xf>
    <xf numFmtId="49" fontId="38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horizontal="center" vertical="center"/>
    </xf>
    <xf numFmtId="49" fontId="39" fillId="0" borderId="5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vertical="center" wrapText="1"/>
    </xf>
    <xf numFmtId="0" fontId="41" fillId="0" borderId="8" xfId="0" applyFont="1" applyBorder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2" fillId="2" borderId="0" xfId="0" applyFont="1" applyFill="1"/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1" fillId="2" borderId="0" xfId="0" applyFont="1" applyFill="1"/>
    <xf numFmtId="2" fontId="2" fillId="2" borderId="0" xfId="0" applyNumberFormat="1" applyFont="1" applyFill="1"/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0" fillId="2" borderId="0" xfId="0" applyFill="1"/>
    <xf numFmtId="0" fontId="19" fillId="2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/>
    <xf numFmtId="3" fontId="7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49" fontId="26" fillId="4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/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9" fillId="2" borderId="2" xfId="0" applyNumberFormat="1" applyFont="1" applyFill="1" applyBorder="1" applyAlignment="1">
      <alignment vertical="top" wrapText="1"/>
    </xf>
    <xf numFmtId="49" fontId="34" fillId="2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0" fontId="0" fillId="0" borderId="0" xfId="0" applyAlignment="1"/>
    <xf numFmtId="3" fontId="0" fillId="0" borderId="1" xfId="0" applyNumberFormat="1" applyBorder="1"/>
    <xf numFmtId="3" fontId="38" fillId="0" borderId="2" xfId="0" applyNumberFormat="1" applyFont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 wrapText="1"/>
    </xf>
    <xf numFmtId="3" fontId="48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vertical="center" wrapText="1"/>
    </xf>
    <xf numFmtId="49" fontId="13" fillId="4" borderId="2" xfId="0" applyNumberFormat="1" applyFont="1" applyFill="1" applyBorder="1" applyAlignment="1">
      <alignment vertical="center" wrapText="1"/>
    </xf>
    <xf numFmtId="49" fontId="24" fillId="3" borderId="2" xfId="0" applyNumberFormat="1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top" wrapText="1"/>
    </xf>
    <xf numFmtId="0" fontId="17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49" fontId="20" fillId="5" borderId="2" xfId="0" applyNumberFormat="1" applyFont="1" applyFill="1" applyBorder="1" applyAlignment="1">
      <alignment vertical="top" wrapText="1"/>
    </xf>
    <xf numFmtId="49" fontId="24" fillId="5" borderId="2" xfId="0" applyNumberFormat="1" applyFont="1" applyFill="1" applyBorder="1" applyAlignment="1">
      <alignment vertical="top" wrapText="1"/>
    </xf>
    <xf numFmtId="0" fontId="33" fillId="5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/>
    </xf>
    <xf numFmtId="4" fontId="26" fillId="3" borderId="2" xfId="0" applyNumberFormat="1" applyFont="1" applyFill="1" applyBorder="1" applyAlignment="1">
      <alignment horizontal="center" vertical="center"/>
    </xf>
    <xf numFmtId="4" fontId="26" fillId="4" borderId="2" xfId="0" applyNumberFormat="1" applyFont="1" applyFill="1" applyBorder="1" applyAlignment="1">
      <alignment horizontal="center" vertical="center"/>
    </xf>
    <xf numFmtId="4" fontId="25" fillId="2" borderId="2" xfId="0" applyNumberFormat="1" applyFont="1" applyFill="1" applyBorder="1" applyAlignment="1">
      <alignment horizontal="center" vertical="center"/>
    </xf>
    <xf numFmtId="4" fontId="47" fillId="2" borderId="2" xfId="0" applyNumberFormat="1" applyFont="1" applyFill="1" applyBorder="1" applyAlignment="1">
      <alignment horizontal="center" vertical="center" wrapText="1"/>
    </xf>
    <xf numFmtId="4" fontId="25" fillId="4" borderId="2" xfId="0" applyNumberFormat="1" applyFont="1" applyFill="1" applyBorder="1" applyAlignment="1">
      <alignment horizontal="center" vertical="center"/>
    </xf>
    <xf numFmtId="4" fontId="27" fillId="3" borderId="2" xfId="0" applyNumberFormat="1" applyFont="1" applyFill="1" applyBorder="1" applyAlignment="1">
      <alignment horizontal="center" vertical="center" wrapText="1"/>
    </xf>
    <xf numFmtId="4" fontId="27" fillId="4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vertical="top" wrapText="1"/>
    </xf>
    <xf numFmtId="49" fontId="9" fillId="5" borderId="2" xfId="0" applyNumberFormat="1" applyFont="1" applyFill="1" applyBorder="1" applyAlignment="1">
      <alignment vertical="center" wrapText="1"/>
    </xf>
    <xf numFmtId="3" fontId="46" fillId="0" borderId="0" xfId="0" applyNumberFormat="1" applyFont="1"/>
    <xf numFmtId="4" fontId="5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6" fillId="0" borderId="0" xfId="0" applyFont="1"/>
    <xf numFmtId="4" fontId="52" fillId="0" borderId="0" xfId="0" applyNumberFormat="1" applyFont="1" applyAlignment="1">
      <alignment horizontal="left"/>
    </xf>
    <xf numFmtId="3" fontId="5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3" fillId="4" borderId="2" xfId="0" applyNumberFormat="1" applyFont="1" applyFill="1" applyBorder="1" applyAlignment="1">
      <alignment vertical="center" wrapText="1"/>
    </xf>
    <xf numFmtId="0" fontId="33" fillId="5" borderId="2" xfId="0" applyNumberFormat="1" applyFont="1" applyFill="1" applyBorder="1" applyAlignment="1">
      <alignment vertical="top" wrapText="1"/>
    </xf>
    <xf numFmtId="0" fontId="24" fillId="5" borderId="2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5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7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 vertical="top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3" fontId="0" fillId="0" borderId="0" xfId="0" applyNumberForma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49" fontId="48" fillId="0" borderId="3" xfId="0" applyNumberFormat="1" applyFont="1" applyFill="1" applyBorder="1" applyAlignment="1">
      <alignment horizontal="center" vertical="center"/>
    </xf>
    <xf numFmtId="49" fontId="48" fillId="0" borderId="5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24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Layout" topLeftCell="A7" zoomScale="140" zoomScaleNormal="100" zoomScaleSheetLayoutView="140" zoomScalePageLayoutView="140" workbookViewId="0">
      <selection activeCell="H21" sqref="H21"/>
    </sheetView>
  </sheetViews>
  <sheetFormatPr defaultRowHeight="15"/>
  <cols>
    <col min="1" max="1" width="7.28515625" customWidth="1"/>
    <col min="2" max="2" width="7" customWidth="1"/>
    <col min="3" max="3" width="7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1" spans="1:9" ht="20.25">
      <c r="A1" s="173" t="s">
        <v>123</v>
      </c>
      <c r="B1" s="173"/>
      <c r="C1" s="173"/>
      <c r="D1" s="173"/>
      <c r="E1" s="173"/>
      <c r="F1" s="173"/>
      <c r="G1" s="173"/>
      <c r="H1" s="173"/>
      <c r="I1" s="173"/>
    </row>
    <row r="2" spans="1:9" ht="20.25">
      <c r="A2" s="173" t="s">
        <v>124</v>
      </c>
      <c r="B2" s="173"/>
      <c r="C2" s="173"/>
      <c r="D2" s="173"/>
      <c r="E2" s="173"/>
      <c r="F2" s="173"/>
      <c r="G2" s="173"/>
      <c r="H2" s="173"/>
      <c r="I2" s="173"/>
    </row>
    <row r="3" spans="1:9" ht="20.25">
      <c r="A3" s="173" t="s">
        <v>125</v>
      </c>
      <c r="B3" s="173"/>
      <c r="C3" s="173"/>
      <c r="D3" s="173"/>
      <c r="E3" s="173"/>
      <c r="F3" s="173"/>
      <c r="G3" s="173"/>
      <c r="H3" s="173"/>
      <c r="I3" s="173"/>
    </row>
    <row r="4" spans="1:9" ht="20.25">
      <c r="A4" s="173" t="s">
        <v>126</v>
      </c>
      <c r="B4" s="173"/>
      <c r="C4" s="173"/>
      <c r="D4" s="173"/>
      <c r="E4" s="173"/>
      <c r="F4" s="173"/>
      <c r="G4" s="173"/>
      <c r="H4" s="173"/>
      <c r="I4" s="173"/>
    </row>
    <row r="5" spans="1:9" ht="20.25">
      <c r="A5" s="173" t="s">
        <v>127</v>
      </c>
      <c r="B5" s="173"/>
      <c r="C5" s="173"/>
      <c r="D5" s="173"/>
      <c r="E5" s="173"/>
      <c r="F5" s="173"/>
      <c r="G5" s="173"/>
      <c r="H5" s="173"/>
      <c r="I5" s="173"/>
    </row>
    <row r="6" spans="1:9" ht="18.75">
      <c r="A6" s="172" t="s">
        <v>128</v>
      </c>
      <c r="B6" s="172"/>
      <c r="C6" s="172"/>
      <c r="D6" s="172"/>
      <c r="E6" s="172"/>
      <c r="F6" s="172"/>
      <c r="G6" s="172"/>
      <c r="H6" s="172"/>
      <c r="I6" s="172"/>
    </row>
    <row r="7" spans="1:9" ht="15.75" thickBot="1">
      <c r="A7" s="47"/>
      <c r="B7" s="47"/>
      <c r="C7" s="47"/>
      <c r="D7" s="47"/>
      <c r="E7" s="47"/>
      <c r="F7" s="47"/>
      <c r="G7" s="47"/>
      <c r="H7" s="47"/>
      <c r="I7" s="47"/>
    </row>
    <row r="8" spans="1:9" ht="21.75" customHeight="1">
      <c r="A8" s="165" t="s">
        <v>129</v>
      </c>
      <c r="B8" s="165"/>
      <c r="C8" s="165"/>
      <c r="D8" s="165"/>
      <c r="E8" s="165"/>
      <c r="F8" s="165"/>
      <c r="G8" s="165"/>
      <c r="H8" s="165"/>
      <c r="I8" s="165"/>
    </row>
    <row r="10" spans="1:9" s="62" customFormat="1" ht="15.75">
      <c r="A10" s="48" t="s">
        <v>170</v>
      </c>
      <c r="B10" s="48"/>
      <c r="C10" s="48"/>
      <c r="D10" s="61"/>
      <c r="I10" s="49" t="s">
        <v>171</v>
      </c>
    </row>
    <row r="12" spans="1:9" ht="83.25" customHeight="1">
      <c r="A12" s="166" t="s">
        <v>153</v>
      </c>
      <c r="B12" s="167"/>
      <c r="C12" s="167"/>
      <c r="D12" s="167"/>
      <c r="E12" s="167"/>
      <c r="F12" s="167"/>
      <c r="G12" s="167"/>
      <c r="H12" s="167"/>
      <c r="I12" s="167"/>
    </row>
    <row r="13" spans="1:9" ht="66.75" customHeight="1">
      <c r="A13" s="168" t="s">
        <v>172</v>
      </c>
      <c r="B13" s="169"/>
      <c r="C13" s="169"/>
      <c r="D13" s="169"/>
      <c r="E13" s="169"/>
      <c r="F13" s="169"/>
      <c r="G13" s="169"/>
      <c r="H13" s="169"/>
      <c r="I13" s="169"/>
    </row>
    <row r="14" spans="1:9" ht="20.25">
      <c r="D14" s="170" t="s">
        <v>130</v>
      </c>
      <c r="E14" s="170"/>
      <c r="F14" s="170"/>
    </row>
    <row r="15" spans="1:9" ht="81.75" customHeight="1">
      <c r="A15" s="159" t="s">
        <v>167</v>
      </c>
      <c r="B15" s="171"/>
      <c r="C15" s="171"/>
      <c r="D15" s="171"/>
      <c r="E15" s="171"/>
      <c r="F15" s="171"/>
      <c r="G15" s="171"/>
      <c r="H15" s="171"/>
      <c r="I15" s="171"/>
    </row>
    <row r="16" spans="1:9" ht="33" customHeight="1">
      <c r="A16" s="159" t="s">
        <v>173</v>
      </c>
      <c r="B16" s="159"/>
      <c r="C16" s="159"/>
      <c r="D16" s="159"/>
      <c r="E16" s="159"/>
      <c r="F16" s="159"/>
      <c r="G16" s="159"/>
      <c r="H16" s="159"/>
      <c r="I16" s="159"/>
    </row>
    <row r="17" spans="1:9" ht="16.5" customHeight="1">
      <c r="A17" s="159" t="s">
        <v>131</v>
      </c>
      <c r="B17" s="159"/>
      <c r="C17" s="159"/>
      <c r="D17" s="159"/>
      <c r="E17" s="159"/>
      <c r="F17" s="159"/>
      <c r="G17" s="159"/>
      <c r="H17" s="159"/>
      <c r="I17" s="159"/>
    </row>
    <row r="18" spans="1:9" ht="32.25" customHeight="1">
      <c r="A18" s="159" t="s">
        <v>174</v>
      </c>
      <c r="B18" s="159"/>
      <c r="C18" s="159"/>
      <c r="D18" s="159"/>
      <c r="E18" s="159"/>
      <c r="F18" s="159"/>
      <c r="G18" s="159"/>
      <c r="H18" s="159"/>
      <c r="I18" s="159"/>
    </row>
    <row r="19" spans="1:9" ht="17.25" customHeight="1">
      <c r="A19" s="162" t="s">
        <v>194</v>
      </c>
      <c r="B19" s="162"/>
      <c r="C19" s="162"/>
      <c r="D19" s="162"/>
      <c r="E19" s="162"/>
      <c r="F19" s="162"/>
      <c r="G19" s="162"/>
      <c r="H19" s="162"/>
      <c r="I19" s="162"/>
    </row>
    <row r="20" spans="1:9">
      <c r="A20" t="s">
        <v>175</v>
      </c>
      <c r="H20" s="152"/>
    </row>
    <row r="21" spans="1:9">
      <c r="A21" s="163" t="s">
        <v>176</v>
      </c>
      <c r="B21" s="163"/>
      <c r="C21" s="163"/>
      <c r="D21" s="154">
        <v>6372850</v>
      </c>
      <c r="E21" t="s">
        <v>177</v>
      </c>
      <c r="G21" s="154">
        <v>6712509</v>
      </c>
      <c r="H21" t="s">
        <v>178</v>
      </c>
    </row>
    <row r="22" spans="1:9">
      <c r="A22" s="163" t="s">
        <v>179</v>
      </c>
      <c r="B22" s="163"/>
      <c r="C22" s="163"/>
      <c r="D22" s="153">
        <v>7759421.4699999997</v>
      </c>
      <c r="E22" t="s">
        <v>177</v>
      </c>
      <c r="G22" s="153">
        <v>8099080.4699999997</v>
      </c>
      <c r="H22" t="s">
        <v>178</v>
      </c>
    </row>
    <row r="23" spans="1:9" ht="14.25" customHeight="1">
      <c r="A23" t="s">
        <v>186</v>
      </c>
    </row>
    <row r="24" spans="1:9" ht="30" customHeight="1">
      <c r="A24" s="164" t="s">
        <v>180</v>
      </c>
      <c r="B24" s="164"/>
      <c r="C24" s="164"/>
      <c r="D24" s="164"/>
      <c r="E24" s="164"/>
      <c r="F24" s="164"/>
      <c r="G24" s="164"/>
      <c r="H24" s="164"/>
      <c r="I24" s="164"/>
    </row>
    <row r="25" spans="1:9">
      <c r="A25" s="161" t="s">
        <v>181</v>
      </c>
      <c r="B25" s="161"/>
      <c r="C25" s="161"/>
      <c r="D25" s="161"/>
      <c r="E25" s="161"/>
      <c r="F25" s="161"/>
      <c r="G25" s="161"/>
      <c r="H25" s="161"/>
      <c r="I25" s="161"/>
    </row>
    <row r="26" spans="1:9">
      <c r="A26" t="s">
        <v>182</v>
      </c>
    </row>
    <row r="27" spans="1:9">
      <c r="A27" s="161" t="s">
        <v>183</v>
      </c>
      <c r="B27" s="161"/>
      <c r="C27" s="161"/>
      <c r="D27" s="161"/>
      <c r="E27" s="161"/>
      <c r="F27" s="161"/>
      <c r="G27" s="161"/>
      <c r="H27" s="161"/>
      <c r="I27" s="161"/>
    </row>
    <row r="28" spans="1:9">
      <c r="A28" t="s">
        <v>189</v>
      </c>
    </row>
    <row r="29" spans="1:9">
      <c r="A29" t="s">
        <v>184</v>
      </c>
    </row>
    <row r="30" spans="1:9">
      <c r="A30" t="s">
        <v>187</v>
      </c>
    </row>
    <row r="31" spans="1:9">
      <c r="A31" t="s">
        <v>188</v>
      </c>
    </row>
    <row r="32" spans="1:9">
      <c r="A32" t="s">
        <v>185</v>
      </c>
    </row>
    <row r="33" spans="1:9">
      <c r="A33" s="163" t="s">
        <v>190</v>
      </c>
      <c r="B33" s="163"/>
      <c r="C33" s="163"/>
      <c r="D33" s="163"/>
      <c r="E33" s="163"/>
      <c r="F33" s="163"/>
      <c r="G33" s="163"/>
      <c r="H33" s="163"/>
      <c r="I33" s="163"/>
    </row>
    <row r="34" spans="1:9">
      <c r="A34" s="151" t="s">
        <v>184</v>
      </c>
      <c r="B34" s="151"/>
      <c r="C34" s="151"/>
      <c r="D34" s="151"/>
      <c r="E34" s="151"/>
      <c r="F34" s="151"/>
      <c r="G34" s="151"/>
      <c r="H34" s="151"/>
      <c r="I34" s="151"/>
    </row>
    <row r="35" spans="1:9">
      <c r="A35" t="s">
        <v>187</v>
      </c>
      <c r="B35" s="151"/>
      <c r="C35" s="151"/>
      <c r="D35" s="151"/>
      <c r="E35" s="151"/>
      <c r="F35" s="151"/>
      <c r="G35" s="151"/>
      <c r="H35" s="151"/>
      <c r="I35" s="151"/>
    </row>
    <row r="36" spans="1:9">
      <c r="A36" t="s">
        <v>188</v>
      </c>
      <c r="B36" s="151"/>
      <c r="C36" s="151"/>
      <c r="D36" s="151"/>
      <c r="E36" s="151"/>
      <c r="F36" s="151"/>
      <c r="G36" s="151"/>
      <c r="H36" s="151"/>
      <c r="I36" s="151"/>
    </row>
    <row r="37" spans="1:9" ht="53.25" customHeight="1">
      <c r="A37" s="160"/>
      <c r="B37" s="160"/>
      <c r="C37" s="160"/>
      <c r="D37" s="160"/>
      <c r="E37" s="160"/>
      <c r="F37" s="160"/>
      <c r="G37" s="160"/>
      <c r="H37" s="160"/>
      <c r="I37" s="160"/>
    </row>
    <row r="38" spans="1:9">
      <c r="A38" s="161"/>
      <c r="B38" s="161"/>
      <c r="C38" s="161"/>
      <c r="D38" s="161"/>
      <c r="E38" s="161"/>
      <c r="F38" s="161"/>
      <c r="G38" s="161"/>
      <c r="H38" s="161"/>
      <c r="I38" s="161"/>
    </row>
    <row r="40" spans="1:9">
      <c r="A40" s="161"/>
      <c r="B40" s="161"/>
      <c r="C40" s="161"/>
      <c r="D40" s="161"/>
      <c r="E40" s="161"/>
      <c r="F40" s="161"/>
      <c r="G40" s="161"/>
      <c r="H40" s="161"/>
      <c r="I40" s="161"/>
    </row>
  </sheetData>
  <mergeCells count="24">
    <mergeCell ref="A6:I6"/>
    <mergeCell ref="A1:I1"/>
    <mergeCell ref="A2:I2"/>
    <mergeCell ref="A3:I3"/>
    <mergeCell ref="A4:I4"/>
    <mergeCell ref="A5:I5"/>
    <mergeCell ref="A8:I8"/>
    <mergeCell ref="A12:I12"/>
    <mergeCell ref="A13:I13"/>
    <mergeCell ref="D14:F14"/>
    <mergeCell ref="A15:I15"/>
    <mergeCell ref="A16:I16"/>
    <mergeCell ref="A17:I17"/>
    <mergeCell ref="A37:I37"/>
    <mergeCell ref="A40:I40"/>
    <mergeCell ref="A38:I38"/>
    <mergeCell ref="A18:I18"/>
    <mergeCell ref="A19:I19"/>
    <mergeCell ref="A21:C21"/>
    <mergeCell ref="A22:C22"/>
    <mergeCell ref="A24:I24"/>
    <mergeCell ref="A25:I25"/>
    <mergeCell ref="A27:I27"/>
    <mergeCell ref="A33:I33"/>
  </mergeCells>
  <pageMargins left="0.7" right="0.7" top="0.63244047619047616" bottom="0.2752976190476190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3"/>
  <sheetViews>
    <sheetView view="pageLayout" zoomScale="110" zoomScaleNormal="100" zoomScaleSheetLayoutView="140" zoomScalePageLayoutView="110" workbookViewId="0">
      <selection sqref="A1:J74"/>
    </sheetView>
  </sheetViews>
  <sheetFormatPr defaultRowHeight="15"/>
  <cols>
    <col min="1" max="1" width="6.85546875" style="5" customWidth="1"/>
    <col min="2" max="2" width="42.42578125" style="102" customWidth="1"/>
    <col min="3" max="4" width="3.7109375" style="5" customWidth="1"/>
    <col min="5" max="5" width="3.28515625" style="5" customWidth="1"/>
    <col min="6" max="6" width="2.7109375" style="5" customWidth="1"/>
    <col min="7" max="7" width="7.5703125" style="5" customWidth="1"/>
    <col min="8" max="8" width="3.5703125" style="5" customWidth="1"/>
    <col min="9" max="9" width="10.7109375" style="7" customWidth="1"/>
    <col min="10" max="10" width="10.28515625" style="7" customWidth="1"/>
    <col min="12" max="12" width="11.85546875" bestFit="1" customWidth="1"/>
  </cols>
  <sheetData>
    <row r="1" spans="1:12" s="2" customFormat="1" ht="51" customHeight="1">
      <c r="A1" s="174" t="s">
        <v>195</v>
      </c>
      <c r="B1" s="174"/>
      <c r="C1" s="174"/>
      <c r="D1" s="174"/>
      <c r="E1" s="174"/>
      <c r="F1" s="174"/>
      <c r="G1" s="174"/>
      <c r="H1" s="174"/>
      <c r="I1" s="174"/>
      <c r="J1" s="174"/>
      <c r="L1" s="155"/>
    </row>
    <row r="2" spans="1:12" s="2" customFormat="1" ht="113.25" customHeight="1">
      <c r="A2" s="4"/>
      <c r="B2" s="90"/>
      <c r="C2" s="175" t="s">
        <v>95</v>
      </c>
      <c r="D2" s="175"/>
      <c r="E2" s="175"/>
      <c r="F2" s="175"/>
      <c r="G2" s="175"/>
      <c r="H2" s="175"/>
      <c r="I2" s="175"/>
      <c r="J2" s="175"/>
    </row>
    <row r="3" spans="1:12" s="2" customFormat="1" ht="18" customHeight="1">
      <c r="A3" s="4"/>
      <c r="B3" s="90"/>
      <c r="C3" s="4"/>
      <c r="D3" s="65"/>
      <c r="E3" s="65"/>
      <c r="F3" s="65"/>
      <c r="G3" s="65"/>
      <c r="H3" s="181" t="s">
        <v>191</v>
      </c>
      <c r="I3" s="181"/>
      <c r="J3" s="181"/>
    </row>
    <row r="4" spans="1:12" s="2" customFormat="1" ht="28.5" customHeight="1">
      <c r="A4" s="179" t="s">
        <v>96</v>
      </c>
      <c r="B4" s="179"/>
      <c r="C4" s="179"/>
      <c r="D4" s="179"/>
      <c r="E4" s="179"/>
      <c r="F4" s="179"/>
      <c r="G4" s="179"/>
      <c r="H4" s="179"/>
      <c r="I4" s="179"/>
      <c r="J4" s="180"/>
    </row>
    <row r="5" spans="1:12" s="2" customFormat="1" ht="81.75" customHeight="1">
      <c r="A5" s="182" t="s">
        <v>25</v>
      </c>
      <c r="B5" s="183" t="s">
        <v>26</v>
      </c>
      <c r="C5" s="182" t="s">
        <v>27</v>
      </c>
      <c r="D5" s="182" t="s">
        <v>28</v>
      </c>
      <c r="E5" s="182" t="s">
        <v>29</v>
      </c>
      <c r="F5" s="182"/>
      <c r="G5" s="182"/>
      <c r="H5" s="182" t="s">
        <v>30</v>
      </c>
      <c r="I5" s="63" t="s">
        <v>105</v>
      </c>
      <c r="J5" s="26" t="s">
        <v>32</v>
      </c>
    </row>
    <row r="6" spans="1:12" s="2" customFormat="1" ht="20.25" customHeight="1">
      <c r="A6" s="182"/>
      <c r="B6" s="183"/>
      <c r="C6" s="182"/>
      <c r="D6" s="182"/>
      <c r="E6" s="182"/>
      <c r="F6" s="182"/>
      <c r="G6" s="182"/>
      <c r="H6" s="182"/>
      <c r="I6" s="26" t="s">
        <v>31</v>
      </c>
      <c r="J6" s="64"/>
    </row>
    <row r="7" spans="1:12" s="50" customFormat="1" ht="26.25" customHeight="1">
      <c r="A7" s="3">
        <v>379</v>
      </c>
      <c r="B7" s="176" t="s">
        <v>1</v>
      </c>
      <c r="C7" s="177"/>
      <c r="D7" s="177"/>
      <c r="E7" s="177"/>
      <c r="F7" s="177"/>
      <c r="G7" s="177"/>
      <c r="H7" s="177"/>
      <c r="I7" s="177"/>
      <c r="J7" s="178"/>
      <c r="K7" s="11"/>
      <c r="L7" s="11"/>
    </row>
    <row r="8" spans="1:12" s="53" customFormat="1" ht="31.5" customHeight="1">
      <c r="A8" s="67">
        <v>379</v>
      </c>
      <c r="B8" s="91" t="s">
        <v>21</v>
      </c>
      <c r="C8" s="68" t="s">
        <v>23</v>
      </c>
      <c r="D8" s="68" t="s">
        <v>22</v>
      </c>
      <c r="E8" s="67"/>
      <c r="F8" s="67"/>
      <c r="G8" s="67"/>
      <c r="H8" s="67"/>
      <c r="I8" s="128">
        <f>SUM(I10)</f>
        <v>493664</v>
      </c>
      <c r="J8" s="129"/>
      <c r="K8" s="12"/>
      <c r="L8" s="12"/>
    </row>
    <row r="9" spans="1:12" s="53" customFormat="1" ht="27" customHeight="1">
      <c r="A9" s="73">
        <v>379</v>
      </c>
      <c r="B9" s="92" t="s">
        <v>33</v>
      </c>
      <c r="C9" s="74" t="s">
        <v>23</v>
      </c>
      <c r="D9" s="74" t="s">
        <v>22</v>
      </c>
      <c r="E9" s="73">
        <v>99</v>
      </c>
      <c r="F9" s="73">
        <v>0</v>
      </c>
      <c r="G9" s="73" t="s">
        <v>24</v>
      </c>
      <c r="H9" s="73"/>
      <c r="I9" s="104">
        <f>I10</f>
        <v>493664</v>
      </c>
      <c r="J9" s="104"/>
      <c r="K9" s="12"/>
      <c r="L9" s="12"/>
    </row>
    <row r="10" spans="1:12" s="50" customFormat="1" ht="30" customHeight="1">
      <c r="A10" s="51">
        <v>379</v>
      </c>
      <c r="B10" s="93" t="s">
        <v>34</v>
      </c>
      <c r="C10" s="52" t="s">
        <v>23</v>
      </c>
      <c r="D10" s="52" t="s">
        <v>22</v>
      </c>
      <c r="E10" s="51">
        <v>99</v>
      </c>
      <c r="F10" s="51">
        <v>0</v>
      </c>
      <c r="G10" s="51" t="s">
        <v>24</v>
      </c>
      <c r="H10" s="51">
        <v>120</v>
      </c>
      <c r="I10" s="103">
        <v>493664</v>
      </c>
      <c r="J10" s="130"/>
      <c r="K10" s="11"/>
      <c r="L10" s="11"/>
    </row>
    <row r="11" spans="1:12" s="53" customFormat="1" ht="64.5" customHeight="1">
      <c r="A11" s="67">
        <v>379</v>
      </c>
      <c r="B11" s="147" t="s">
        <v>83</v>
      </c>
      <c r="C11" s="68" t="s">
        <v>23</v>
      </c>
      <c r="D11" s="68" t="s">
        <v>35</v>
      </c>
      <c r="E11" s="67"/>
      <c r="F11" s="67"/>
      <c r="G11" s="67"/>
      <c r="H11" s="67"/>
      <c r="I11" s="131">
        <f>I14+I12</f>
        <v>1334277</v>
      </c>
      <c r="J11" s="129"/>
    </row>
    <row r="12" spans="1:12" s="53" customFormat="1" ht="42.75" customHeight="1">
      <c r="A12" s="73">
        <v>379</v>
      </c>
      <c r="B12" s="94" t="s">
        <v>168</v>
      </c>
      <c r="C12" s="74" t="s">
        <v>23</v>
      </c>
      <c r="D12" s="74" t="s">
        <v>35</v>
      </c>
      <c r="E12" s="74" t="s">
        <v>47</v>
      </c>
      <c r="F12" s="73">
        <v>0</v>
      </c>
      <c r="G12" s="73" t="s">
        <v>24</v>
      </c>
      <c r="H12" s="73"/>
      <c r="I12" s="132">
        <f>SUM(I13)</f>
        <v>2500</v>
      </c>
      <c r="J12" s="104"/>
    </row>
    <row r="13" spans="1:12" s="53" customFormat="1" ht="26.25" customHeight="1">
      <c r="A13" s="51">
        <v>379</v>
      </c>
      <c r="B13" s="95" t="s">
        <v>36</v>
      </c>
      <c r="C13" s="52" t="s">
        <v>23</v>
      </c>
      <c r="D13" s="52" t="s">
        <v>35</v>
      </c>
      <c r="E13" s="52" t="s">
        <v>47</v>
      </c>
      <c r="F13" s="51">
        <v>0</v>
      </c>
      <c r="G13" s="51" t="s">
        <v>24</v>
      </c>
      <c r="H13" s="51">
        <v>240</v>
      </c>
      <c r="I13" s="103">
        <v>2500</v>
      </c>
      <c r="J13" s="103"/>
    </row>
    <row r="14" spans="1:12" s="53" customFormat="1" ht="25.5" customHeight="1">
      <c r="A14" s="73">
        <v>379</v>
      </c>
      <c r="B14" s="94" t="s">
        <v>33</v>
      </c>
      <c r="C14" s="74" t="s">
        <v>23</v>
      </c>
      <c r="D14" s="74" t="s">
        <v>35</v>
      </c>
      <c r="E14" s="73">
        <v>99</v>
      </c>
      <c r="F14" s="73">
        <v>0</v>
      </c>
      <c r="G14" s="73" t="s">
        <v>24</v>
      </c>
      <c r="H14" s="73"/>
      <c r="I14" s="132">
        <f>SUM(I15:I17)</f>
        <v>1331777</v>
      </c>
      <c r="J14" s="104"/>
    </row>
    <row r="15" spans="1:12" s="53" customFormat="1" ht="26.25" customHeight="1">
      <c r="A15" s="51">
        <v>379</v>
      </c>
      <c r="B15" s="95" t="s">
        <v>37</v>
      </c>
      <c r="C15" s="52" t="s">
        <v>23</v>
      </c>
      <c r="D15" s="52" t="s">
        <v>35</v>
      </c>
      <c r="E15" s="51">
        <v>99</v>
      </c>
      <c r="F15" s="51">
        <v>0</v>
      </c>
      <c r="G15" s="51" t="s">
        <v>24</v>
      </c>
      <c r="H15" s="51">
        <v>120</v>
      </c>
      <c r="I15" s="103">
        <v>1159259</v>
      </c>
      <c r="J15" s="103"/>
    </row>
    <row r="16" spans="1:12" s="50" customFormat="1" ht="27.75" customHeight="1">
      <c r="A16" s="51">
        <v>379</v>
      </c>
      <c r="B16" s="95" t="s">
        <v>36</v>
      </c>
      <c r="C16" s="52" t="s">
        <v>23</v>
      </c>
      <c r="D16" s="52" t="s">
        <v>35</v>
      </c>
      <c r="E16" s="51">
        <v>99</v>
      </c>
      <c r="F16" s="51">
        <v>0</v>
      </c>
      <c r="G16" s="51" t="s">
        <v>24</v>
      </c>
      <c r="H16" s="51">
        <v>240</v>
      </c>
      <c r="I16" s="103">
        <v>169221</v>
      </c>
      <c r="J16" s="130"/>
    </row>
    <row r="17" spans="1:10" s="50" customFormat="1" ht="17.25" customHeight="1">
      <c r="A17" s="51">
        <v>379</v>
      </c>
      <c r="B17" s="95" t="s">
        <v>38</v>
      </c>
      <c r="C17" s="52" t="s">
        <v>23</v>
      </c>
      <c r="D17" s="52" t="s">
        <v>35</v>
      </c>
      <c r="E17" s="51">
        <v>99</v>
      </c>
      <c r="F17" s="51">
        <v>0</v>
      </c>
      <c r="G17" s="51" t="s">
        <v>24</v>
      </c>
      <c r="H17" s="51">
        <v>850</v>
      </c>
      <c r="I17" s="103">
        <v>3297</v>
      </c>
      <c r="J17" s="130"/>
    </row>
    <row r="18" spans="1:10" s="53" customFormat="1" ht="17.25" customHeight="1">
      <c r="A18" s="67">
        <v>379</v>
      </c>
      <c r="B18" s="96" t="s">
        <v>39</v>
      </c>
      <c r="C18" s="68" t="s">
        <v>23</v>
      </c>
      <c r="D18" s="68" t="s">
        <v>40</v>
      </c>
      <c r="E18" s="67"/>
      <c r="F18" s="67"/>
      <c r="G18" s="67"/>
      <c r="H18" s="67"/>
      <c r="I18" s="128">
        <f>I19</f>
        <v>5000</v>
      </c>
      <c r="J18" s="129"/>
    </row>
    <row r="19" spans="1:10" s="53" customFormat="1" ht="25.5" customHeight="1">
      <c r="A19" s="73">
        <v>379</v>
      </c>
      <c r="B19" s="94" t="s">
        <v>33</v>
      </c>
      <c r="C19" s="74" t="s">
        <v>23</v>
      </c>
      <c r="D19" s="74" t="s">
        <v>40</v>
      </c>
      <c r="E19" s="73">
        <v>99</v>
      </c>
      <c r="F19" s="73">
        <v>0</v>
      </c>
      <c r="G19" s="73" t="s">
        <v>24</v>
      </c>
      <c r="H19" s="73"/>
      <c r="I19" s="104">
        <f>I20</f>
        <v>5000</v>
      </c>
      <c r="J19" s="104"/>
    </row>
    <row r="20" spans="1:10" s="50" customFormat="1" ht="17.25" customHeight="1">
      <c r="A20" s="51">
        <v>379</v>
      </c>
      <c r="B20" s="95" t="s">
        <v>41</v>
      </c>
      <c r="C20" s="52" t="s">
        <v>23</v>
      </c>
      <c r="D20" s="52" t="s">
        <v>40</v>
      </c>
      <c r="E20" s="51">
        <v>99</v>
      </c>
      <c r="F20" s="51">
        <v>0</v>
      </c>
      <c r="G20" s="51" t="s">
        <v>24</v>
      </c>
      <c r="H20" s="51">
        <v>870</v>
      </c>
      <c r="I20" s="103">
        <v>5000</v>
      </c>
      <c r="J20" s="130"/>
    </row>
    <row r="21" spans="1:10" s="53" customFormat="1" ht="17.25" customHeight="1">
      <c r="A21" s="67">
        <v>379</v>
      </c>
      <c r="B21" s="97" t="s">
        <v>42</v>
      </c>
      <c r="C21" s="68" t="s">
        <v>23</v>
      </c>
      <c r="D21" s="68" t="s">
        <v>43</v>
      </c>
      <c r="E21" s="67"/>
      <c r="F21" s="67"/>
      <c r="G21" s="67"/>
      <c r="H21" s="67"/>
      <c r="I21" s="128">
        <f>I22+I24+I26</f>
        <v>326430.59999999998</v>
      </c>
      <c r="J21" s="128">
        <f>J22+J24+J26</f>
        <v>32000</v>
      </c>
    </row>
    <row r="22" spans="1:10" s="53" customFormat="1" ht="54" customHeight="1">
      <c r="A22" s="73">
        <v>379</v>
      </c>
      <c r="B22" s="94" t="s">
        <v>64</v>
      </c>
      <c r="C22" s="74" t="s">
        <v>23</v>
      </c>
      <c r="D22" s="74" t="s">
        <v>43</v>
      </c>
      <c r="E22" s="74" t="s">
        <v>52</v>
      </c>
      <c r="F22" s="73">
        <v>0</v>
      </c>
      <c r="G22" s="73" t="s">
        <v>24</v>
      </c>
      <c r="H22" s="73"/>
      <c r="I22" s="104">
        <f>SUM(I23:I23)</f>
        <v>72000</v>
      </c>
      <c r="J22" s="104">
        <f>SUM(J23:J23)</f>
        <v>0</v>
      </c>
    </row>
    <row r="23" spans="1:10" s="30" customFormat="1" ht="25.5" customHeight="1">
      <c r="A23" s="51">
        <v>379</v>
      </c>
      <c r="B23" s="95" t="s">
        <v>36</v>
      </c>
      <c r="C23" s="52" t="s">
        <v>23</v>
      </c>
      <c r="D23" s="52" t="s">
        <v>43</v>
      </c>
      <c r="E23" s="52" t="s">
        <v>52</v>
      </c>
      <c r="F23" s="51">
        <v>0</v>
      </c>
      <c r="G23" s="51" t="s">
        <v>24</v>
      </c>
      <c r="H23" s="51">
        <v>240</v>
      </c>
      <c r="I23" s="133">
        <v>72000</v>
      </c>
      <c r="J23" s="133"/>
    </row>
    <row r="24" spans="1:10" s="30" customFormat="1" ht="51" customHeight="1">
      <c r="A24" s="75">
        <v>379</v>
      </c>
      <c r="B24" s="98" t="s">
        <v>160</v>
      </c>
      <c r="C24" s="76" t="s">
        <v>23</v>
      </c>
      <c r="D24" s="76" t="s">
        <v>43</v>
      </c>
      <c r="E24" s="76" t="s">
        <v>159</v>
      </c>
      <c r="F24" s="75">
        <v>0</v>
      </c>
      <c r="G24" s="76" t="s">
        <v>24</v>
      </c>
      <c r="H24" s="75"/>
      <c r="I24" s="132">
        <f>I25</f>
        <v>130000</v>
      </c>
      <c r="J24" s="132"/>
    </row>
    <row r="25" spans="1:10" s="53" customFormat="1" ht="26.25" customHeight="1">
      <c r="A25" s="28">
        <v>379</v>
      </c>
      <c r="B25" s="95" t="s">
        <v>36</v>
      </c>
      <c r="C25" s="29" t="s">
        <v>23</v>
      </c>
      <c r="D25" s="29" t="s">
        <v>43</v>
      </c>
      <c r="E25" s="29" t="s">
        <v>159</v>
      </c>
      <c r="F25" s="28">
        <v>0</v>
      </c>
      <c r="G25" s="29" t="s">
        <v>24</v>
      </c>
      <c r="H25" s="28">
        <v>240</v>
      </c>
      <c r="I25" s="133">
        <v>130000</v>
      </c>
      <c r="J25" s="103"/>
    </row>
    <row r="26" spans="1:10" s="30" customFormat="1" ht="25.5" customHeight="1">
      <c r="A26" s="75">
        <v>379</v>
      </c>
      <c r="B26" s="98" t="s">
        <v>33</v>
      </c>
      <c r="C26" s="76" t="s">
        <v>23</v>
      </c>
      <c r="D26" s="76" t="s">
        <v>43</v>
      </c>
      <c r="E26" s="76" t="s">
        <v>45</v>
      </c>
      <c r="F26" s="75">
        <v>0</v>
      </c>
      <c r="G26" s="76" t="s">
        <v>24</v>
      </c>
      <c r="H26" s="75"/>
      <c r="I26" s="132">
        <f>I27</f>
        <v>124430.6</v>
      </c>
      <c r="J26" s="132">
        <v>32000</v>
      </c>
    </row>
    <row r="27" spans="1:10" s="53" customFormat="1" ht="26.25" customHeight="1">
      <c r="A27" s="28">
        <v>379</v>
      </c>
      <c r="B27" s="95" t="s">
        <v>36</v>
      </c>
      <c r="C27" s="29" t="s">
        <v>23</v>
      </c>
      <c r="D27" s="29" t="s">
        <v>43</v>
      </c>
      <c r="E27" s="29" t="s">
        <v>45</v>
      </c>
      <c r="F27" s="28">
        <v>0</v>
      </c>
      <c r="G27" s="29" t="s">
        <v>24</v>
      </c>
      <c r="H27" s="28">
        <v>240</v>
      </c>
      <c r="I27" s="133">
        <v>124430.6</v>
      </c>
      <c r="J27" s="103">
        <v>32000</v>
      </c>
    </row>
    <row r="28" spans="1:10" s="53" customFormat="1" ht="17.25" customHeight="1">
      <c r="A28" s="67">
        <v>379</v>
      </c>
      <c r="B28" s="97" t="s">
        <v>132</v>
      </c>
      <c r="C28" s="68" t="s">
        <v>22</v>
      </c>
      <c r="D28" s="68" t="s">
        <v>47</v>
      </c>
      <c r="E28" s="68"/>
      <c r="F28" s="67"/>
      <c r="G28" s="67"/>
      <c r="H28" s="67"/>
      <c r="I28" s="128">
        <f>I29</f>
        <v>82300</v>
      </c>
      <c r="J28" s="128">
        <f>J29</f>
        <v>82300</v>
      </c>
    </row>
    <row r="29" spans="1:10" s="53" customFormat="1" ht="26.25" customHeight="1">
      <c r="A29" s="73">
        <v>379</v>
      </c>
      <c r="B29" s="98" t="s">
        <v>33</v>
      </c>
      <c r="C29" s="74" t="s">
        <v>22</v>
      </c>
      <c r="D29" s="74" t="s">
        <v>47</v>
      </c>
      <c r="E29" s="74" t="s">
        <v>45</v>
      </c>
      <c r="F29" s="73">
        <v>0</v>
      </c>
      <c r="G29" s="74" t="s">
        <v>24</v>
      </c>
      <c r="H29" s="73"/>
      <c r="I29" s="104">
        <f>I30+I31</f>
        <v>82300</v>
      </c>
      <c r="J29" s="104">
        <f>J30+J31</f>
        <v>82300</v>
      </c>
    </row>
    <row r="30" spans="1:10" s="53" customFormat="1" ht="26.25" customHeight="1">
      <c r="A30" s="51">
        <v>379</v>
      </c>
      <c r="B30" s="93" t="s">
        <v>34</v>
      </c>
      <c r="C30" s="52" t="s">
        <v>22</v>
      </c>
      <c r="D30" s="52" t="s">
        <v>47</v>
      </c>
      <c r="E30" s="52" t="s">
        <v>45</v>
      </c>
      <c r="F30" s="51">
        <v>0</v>
      </c>
      <c r="G30" s="52" t="s">
        <v>24</v>
      </c>
      <c r="H30" s="51">
        <v>120</v>
      </c>
      <c r="I30" s="103">
        <f>J30</f>
        <v>77160</v>
      </c>
      <c r="J30" s="103">
        <v>77160</v>
      </c>
    </row>
    <row r="31" spans="1:10" s="53" customFormat="1" ht="27" customHeight="1">
      <c r="A31" s="51">
        <v>379</v>
      </c>
      <c r="B31" s="95" t="s">
        <v>36</v>
      </c>
      <c r="C31" s="52" t="s">
        <v>22</v>
      </c>
      <c r="D31" s="52" t="s">
        <v>47</v>
      </c>
      <c r="E31" s="52" t="s">
        <v>45</v>
      </c>
      <c r="F31" s="51">
        <v>0</v>
      </c>
      <c r="G31" s="52" t="s">
        <v>24</v>
      </c>
      <c r="H31" s="51">
        <v>240</v>
      </c>
      <c r="I31" s="103">
        <f>J31</f>
        <v>5140</v>
      </c>
      <c r="J31" s="103">
        <v>5140</v>
      </c>
    </row>
    <row r="32" spans="1:10" s="53" customFormat="1" ht="41.25" customHeight="1">
      <c r="A32" s="67">
        <v>379</v>
      </c>
      <c r="B32" s="97" t="s">
        <v>46</v>
      </c>
      <c r="C32" s="68" t="s">
        <v>47</v>
      </c>
      <c r="D32" s="68" t="s">
        <v>48</v>
      </c>
      <c r="E32" s="68"/>
      <c r="F32" s="67"/>
      <c r="G32" s="67"/>
      <c r="H32" s="67"/>
      <c r="I32" s="128">
        <f>I33</f>
        <v>22722</v>
      </c>
      <c r="J32" s="134">
        <f>J33</f>
        <v>17722</v>
      </c>
    </row>
    <row r="33" spans="1:12" s="53" customFormat="1" ht="63.75" customHeight="1">
      <c r="A33" s="73">
        <v>379</v>
      </c>
      <c r="B33" s="94" t="s">
        <v>49</v>
      </c>
      <c r="C33" s="74" t="s">
        <v>47</v>
      </c>
      <c r="D33" s="74" t="s">
        <v>48</v>
      </c>
      <c r="E33" s="74" t="s">
        <v>50</v>
      </c>
      <c r="F33" s="73">
        <v>0</v>
      </c>
      <c r="G33" s="74" t="s">
        <v>24</v>
      </c>
      <c r="H33" s="73"/>
      <c r="I33" s="104">
        <f>I34+I35</f>
        <v>22722</v>
      </c>
      <c r="J33" s="104">
        <f>J34</f>
        <v>17722</v>
      </c>
    </row>
    <row r="34" spans="1:12" s="53" customFormat="1" ht="30.75" customHeight="1">
      <c r="A34" s="51">
        <v>379</v>
      </c>
      <c r="B34" s="95" t="s">
        <v>36</v>
      </c>
      <c r="C34" s="52" t="s">
        <v>47</v>
      </c>
      <c r="D34" s="52" t="s">
        <v>48</v>
      </c>
      <c r="E34" s="52" t="s">
        <v>50</v>
      </c>
      <c r="F34" s="51">
        <v>0</v>
      </c>
      <c r="G34" s="52" t="s">
        <v>24</v>
      </c>
      <c r="H34" s="51">
        <v>240</v>
      </c>
      <c r="I34" s="103">
        <v>17722</v>
      </c>
      <c r="J34" s="103">
        <v>17722</v>
      </c>
    </row>
    <row r="35" spans="1:12" s="54" customFormat="1" ht="16.5" customHeight="1">
      <c r="A35" s="51">
        <v>379</v>
      </c>
      <c r="B35" s="95" t="s">
        <v>38</v>
      </c>
      <c r="C35" s="52" t="s">
        <v>47</v>
      </c>
      <c r="D35" s="52" t="s">
        <v>48</v>
      </c>
      <c r="E35" s="52" t="s">
        <v>50</v>
      </c>
      <c r="F35" s="51">
        <v>0</v>
      </c>
      <c r="G35" s="52" t="s">
        <v>24</v>
      </c>
      <c r="H35" s="51">
        <v>850</v>
      </c>
      <c r="I35" s="103">
        <v>5000</v>
      </c>
      <c r="J35" s="135"/>
    </row>
    <row r="36" spans="1:12" s="22" customFormat="1" ht="26.25" customHeight="1">
      <c r="A36" s="69">
        <v>379</v>
      </c>
      <c r="B36" s="99" t="s">
        <v>88</v>
      </c>
      <c r="C36" s="70" t="s">
        <v>47</v>
      </c>
      <c r="D36" s="70" t="s">
        <v>63</v>
      </c>
      <c r="E36" s="70"/>
      <c r="F36" s="69"/>
      <c r="G36" s="70"/>
      <c r="H36" s="69"/>
      <c r="I36" s="136">
        <f>I37</f>
        <v>3000</v>
      </c>
      <c r="J36" s="137"/>
    </row>
    <row r="37" spans="1:12" s="22" customFormat="1" ht="26.25" customHeight="1">
      <c r="A37" s="77">
        <v>379</v>
      </c>
      <c r="B37" s="94" t="s">
        <v>33</v>
      </c>
      <c r="C37" s="78" t="s">
        <v>47</v>
      </c>
      <c r="D37" s="78" t="s">
        <v>63</v>
      </c>
      <c r="E37" s="78" t="s">
        <v>86</v>
      </c>
      <c r="F37" s="77">
        <v>0</v>
      </c>
      <c r="G37" s="78" t="s">
        <v>24</v>
      </c>
      <c r="H37" s="77"/>
      <c r="I37" s="138">
        <f>I38</f>
        <v>3000</v>
      </c>
      <c r="J37" s="138"/>
    </row>
    <row r="38" spans="1:12" s="50" customFormat="1" ht="27" customHeight="1">
      <c r="A38" s="20">
        <v>379</v>
      </c>
      <c r="B38" s="95" t="s">
        <v>36</v>
      </c>
      <c r="C38" s="21" t="s">
        <v>47</v>
      </c>
      <c r="D38" s="21" t="s">
        <v>63</v>
      </c>
      <c r="E38" s="21" t="s">
        <v>86</v>
      </c>
      <c r="F38" s="20">
        <v>0</v>
      </c>
      <c r="G38" s="21" t="s">
        <v>24</v>
      </c>
      <c r="H38" s="20">
        <v>240</v>
      </c>
      <c r="I38" s="125">
        <v>3000</v>
      </c>
      <c r="J38" s="130"/>
    </row>
    <row r="39" spans="1:12" s="53" customFormat="1" ht="15.75" customHeight="1">
      <c r="A39" s="67">
        <v>379</v>
      </c>
      <c r="B39" s="97" t="s">
        <v>51</v>
      </c>
      <c r="C39" s="68" t="s">
        <v>35</v>
      </c>
      <c r="D39" s="68" t="s">
        <v>52</v>
      </c>
      <c r="E39" s="68"/>
      <c r="F39" s="67"/>
      <c r="G39" s="67"/>
      <c r="H39" s="67"/>
      <c r="I39" s="128">
        <f>I40</f>
        <v>290000</v>
      </c>
      <c r="J39" s="134">
        <f>J40</f>
        <v>290000</v>
      </c>
    </row>
    <row r="40" spans="1:12" s="53" customFormat="1" ht="25.5" customHeight="1">
      <c r="A40" s="73">
        <v>379</v>
      </c>
      <c r="B40" s="94" t="s">
        <v>33</v>
      </c>
      <c r="C40" s="74" t="s">
        <v>35</v>
      </c>
      <c r="D40" s="74" t="s">
        <v>52</v>
      </c>
      <c r="E40" s="74" t="s">
        <v>45</v>
      </c>
      <c r="F40" s="73">
        <v>0</v>
      </c>
      <c r="G40" s="74" t="s">
        <v>24</v>
      </c>
      <c r="H40" s="73"/>
      <c r="I40" s="104">
        <f>I41</f>
        <v>290000</v>
      </c>
      <c r="J40" s="104">
        <f>J41</f>
        <v>290000</v>
      </c>
    </row>
    <row r="41" spans="1:12" s="50" customFormat="1" ht="37.5" customHeight="1">
      <c r="A41" s="51">
        <v>379</v>
      </c>
      <c r="B41" s="95" t="s">
        <v>53</v>
      </c>
      <c r="C41" s="52" t="s">
        <v>35</v>
      </c>
      <c r="D41" s="52" t="s">
        <v>52</v>
      </c>
      <c r="E41" s="52" t="s">
        <v>45</v>
      </c>
      <c r="F41" s="51">
        <v>0</v>
      </c>
      <c r="G41" s="52" t="s">
        <v>24</v>
      </c>
      <c r="H41" s="51">
        <v>810</v>
      </c>
      <c r="I41" s="103">
        <v>290000</v>
      </c>
      <c r="J41" s="139">
        <v>290000</v>
      </c>
    </row>
    <row r="42" spans="1:12" s="53" customFormat="1" ht="24" customHeight="1">
      <c r="A42" s="67">
        <v>379</v>
      </c>
      <c r="B42" s="97" t="s">
        <v>54</v>
      </c>
      <c r="C42" s="68" t="s">
        <v>35</v>
      </c>
      <c r="D42" s="68" t="s">
        <v>48</v>
      </c>
      <c r="E42" s="68"/>
      <c r="F42" s="67"/>
      <c r="G42" s="67"/>
      <c r="H42" s="67"/>
      <c r="I42" s="128">
        <f>I43</f>
        <v>361181.38</v>
      </c>
      <c r="J42" s="134">
        <f>J43</f>
        <v>279181.38</v>
      </c>
    </row>
    <row r="43" spans="1:12" s="53" customFormat="1" ht="79.5" customHeight="1">
      <c r="A43" s="73">
        <v>379</v>
      </c>
      <c r="B43" s="94" t="s">
        <v>55</v>
      </c>
      <c r="C43" s="74" t="s">
        <v>35</v>
      </c>
      <c r="D43" s="74" t="s">
        <v>48</v>
      </c>
      <c r="E43" s="74" t="s">
        <v>22</v>
      </c>
      <c r="F43" s="73">
        <v>0</v>
      </c>
      <c r="G43" s="74" t="s">
        <v>24</v>
      </c>
      <c r="H43" s="73"/>
      <c r="I43" s="104">
        <f>I44</f>
        <v>361181.38</v>
      </c>
      <c r="J43" s="104">
        <f>J44</f>
        <v>279181.38</v>
      </c>
    </row>
    <row r="44" spans="1:12" s="50" customFormat="1" ht="27.75" customHeight="1">
      <c r="A44" s="51">
        <v>379</v>
      </c>
      <c r="B44" s="95" t="s">
        <v>36</v>
      </c>
      <c r="C44" s="52" t="s">
        <v>35</v>
      </c>
      <c r="D44" s="52" t="s">
        <v>48</v>
      </c>
      <c r="E44" s="52" t="s">
        <v>22</v>
      </c>
      <c r="F44" s="51">
        <v>0</v>
      </c>
      <c r="G44" s="52" t="s">
        <v>24</v>
      </c>
      <c r="H44" s="51">
        <v>240</v>
      </c>
      <c r="I44" s="103">
        <v>361181.38</v>
      </c>
      <c r="J44" s="140">
        <v>279181.38</v>
      </c>
      <c r="L44" s="55"/>
    </row>
    <row r="45" spans="1:12" s="53" customFormat="1" ht="24" customHeight="1">
      <c r="A45" s="67">
        <v>379</v>
      </c>
      <c r="B45" s="99" t="s">
        <v>193</v>
      </c>
      <c r="C45" s="68" t="s">
        <v>35</v>
      </c>
      <c r="D45" s="68" t="s">
        <v>192</v>
      </c>
      <c r="E45" s="68"/>
      <c r="F45" s="67"/>
      <c r="G45" s="67"/>
      <c r="H45" s="67"/>
      <c r="I45" s="128">
        <f>I46</f>
        <v>339659</v>
      </c>
      <c r="J45" s="134">
        <f>J46</f>
        <v>0</v>
      </c>
    </row>
    <row r="46" spans="1:12" s="53" customFormat="1" ht="51.75" customHeight="1">
      <c r="A46" s="73">
        <v>379</v>
      </c>
      <c r="B46" s="98" t="s">
        <v>160</v>
      </c>
      <c r="C46" s="74" t="s">
        <v>35</v>
      </c>
      <c r="D46" s="74" t="s">
        <v>192</v>
      </c>
      <c r="E46" s="74" t="s">
        <v>159</v>
      </c>
      <c r="F46" s="73">
        <v>0</v>
      </c>
      <c r="G46" s="74" t="s">
        <v>24</v>
      </c>
      <c r="H46" s="73"/>
      <c r="I46" s="104">
        <f>I47</f>
        <v>339659</v>
      </c>
      <c r="J46" s="104">
        <f>J47</f>
        <v>0</v>
      </c>
    </row>
    <row r="47" spans="1:12" s="50" customFormat="1" ht="27.75" customHeight="1">
      <c r="A47" s="51">
        <v>379</v>
      </c>
      <c r="B47" s="95" t="s">
        <v>36</v>
      </c>
      <c r="C47" s="52" t="s">
        <v>35</v>
      </c>
      <c r="D47" s="52" t="s">
        <v>192</v>
      </c>
      <c r="E47" s="52" t="s">
        <v>159</v>
      </c>
      <c r="F47" s="51">
        <v>0</v>
      </c>
      <c r="G47" s="52" t="s">
        <v>24</v>
      </c>
      <c r="H47" s="51">
        <v>240</v>
      </c>
      <c r="I47" s="103">
        <v>339659</v>
      </c>
      <c r="J47" s="140"/>
      <c r="L47" s="55"/>
    </row>
    <row r="48" spans="1:12" s="53" customFormat="1" ht="21.75" customHeight="1">
      <c r="A48" s="67">
        <v>379</v>
      </c>
      <c r="B48" s="97" t="s">
        <v>161</v>
      </c>
      <c r="C48" s="68" t="s">
        <v>52</v>
      </c>
      <c r="D48" s="68" t="s">
        <v>22</v>
      </c>
      <c r="E48" s="68"/>
      <c r="F48" s="67"/>
      <c r="G48" s="67"/>
      <c r="H48" s="67"/>
      <c r="I48" s="105">
        <f>I49</f>
        <v>140916.04999999999</v>
      </c>
      <c r="J48" s="105">
        <f>J49</f>
        <v>0</v>
      </c>
    </row>
    <row r="49" spans="1:10" s="53" customFormat="1" ht="53.25" customHeight="1">
      <c r="A49" s="73">
        <v>379</v>
      </c>
      <c r="B49" s="98" t="s">
        <v>160</v>
      </c>
      <c r="C49" s="74" t="s">
        <v>52</v>
      </c>
      <c r="D49" s="74" t="s">
        <v>22</v>
      </c>
      <c r="E49" s="74" t="s">
        <v>159</v>
      </c>
      <c r="F49" s="73">
        <v>0</v>
      </c>
      <c r="G49" s="74" t="s">
        <v>24</v>
      </c>
      <c r="H49" s="73"/>
      <c r="I49" s="104">
        <f>I50</f>
        <v>140916.04999999999</v>
      </c>
      <c r="J49" s="104">
        <f>J50</f>
        <v>0</v>
      </c>
    </row>
    <row r="50" spans="1:10" s="30" customFormat="1" ht="43.5" customHeight="1">
      <c r="A50" s="51">
        <v>379</v>
      </c>
      <c r="B50" s="95" t="s">
        <v>36</v>
      </c>
      <c r="C50" s="52" t="s">
        <v>52</v>
      </c>
      <c r="D50" s="52" t="s">
        <v>22</v>
      </c>
      <c r="E50" s="52" t="s">
        <v>159</v>
      </c>
      <c r="F50" s="51">
        <v>0</v>
      </c>
      <c r="G50" s="52" t="s">
        <v>24</v>
      </c>
      <c r="H50" s="51">
        <v>240</v>
      </c>
      <c r="I50" s="103">
        <v>140916.04999999999</v>
      </c>
      <c r="J50" s="133"/>
    </row>
    <row r="51" spans="1:10" s="53" customFormat="1" ht="21.75" customHeight="1">
      <c r="A51" s="67">
        <v>379</v>
      </c>
      <c r="B51" s="97" t="s">
        <v>56</v>
      </c>
      <c r="C51" s="68" t="s">
        <v>52</v>
      </c>
      <c r="D51" s="68" t="s">
        <v>47</v>
      </c>
      <c r="E51" s="68"/>
      <c r="F51" s="67"/>
      <c r="G51" s="67"/>
      <c r="H51" s="67"/>
      <c r="I51" s="105">
        <f>SUM(I52,I54)</f>
        <v>1492196.69</v>
      </c>
      <c r="J51" s="134">
        <f>J52+J54</f>
        <v>468096.62</v>
      </c>
    </row>
    <row r="52" spans="1:10" s="53" customFormat="1" ht="63.75" customHeight="1">
      <c r="A52" s="73">
        <v>379</v>
      </c>
      <c r="B52" s="94" t="s">
        <v>44</v>
      </c>
      <c r="C52" s="74" t="s">
        <v>52</v>
      </c>
      <c r="D52" s="74" t="s">
        <v>47</v>
      </c>
      <c r="E52" s="74" t="s">
        <v>23</v>
      </c>
      <c r="F52" s="73">
        <v>0</v>
      </c>
      <c r="G52" s="74" t="s">
        <v>24</v>
      </c>
      <c r="H52" s="73"/>
      <c r="I52" s="104">
        <f>I53</f>
        <v>1456196.69</v>
      </c>
      <c r="J52" s="104">
        <f>J53</f>
        <v>432096.62</v>
      </c>
    </row>
    <row r="53" spans="1:10" s="30" customFormat="1" ht="32.25" customHeight="1">
      <c r="A53" s="51">
        <v>379</v>
      </c>
      <c r="B53" s="95" t="s">
        <v>36</v>
      </c>
      <c r="C53" s="52" t="s">
        <v>52</v>
      </c>
      <c r="D53" s="52" t="s">
        <v>47</v>
      </c>
      <c r="E53" s="52" t="s">
        <v>23</v>
      </c>
      <c r="F53" s="51">
        <v>0</v>
      </c>
      <c r="G53" s="52" t="s">
        <v>24</v>
      </c>
      <c r="H53" s="51">
        <v>240</v>
      </c>
      <c r="I53" s="103">
        <v>1456196.69</v>
      </c>
      <c r="J53" s="133">
        <v>432096.62</v>
      </c>
    </row>
    <row r="54" spans="1:10" s="53" customFormat="1" ht="63.75" customHeight="1">
      <c r="A54" s="75">
        <v>379</v>
      </c>
      <c r="B54" s="98" t="s">
        <v>91</v>
      </c>
      <c r="C54" s="76" t="s">
        <v>52</v>
      </c>
      <c r="D54" s="76" t="s">
        <v>47</v>
      </c>
      <c r="E54" s="76" t="s">
        <v>89</v>
      </c>
      <c r="F54" s="75">
        <v>0</v>
      </c>
      <c r="G54" s="76" t="s">
        <v>24</v>
      </c>
      <c r="H54" s="75"/>
      <c r="I54" s="132">
        <f>I55</f>
        <v>36000</v>
      </c>
      <c r="J54" s="141">
        <f>J55</f>
        <v>36000</v>
      </c>
    </row>
    <row r="55" spans="1:10" s="56" customFormat="1" ht="30.75" customHeight="1">
      <c r="A55" s="51">
        <v>379</v>
      </c>
      <c r="B55" s="95" t="s">
        <v>36</v>
      </c>
      <c r="C55" s="52" t="s">
        <v>52</v>
      </c>
      <c r="D55" s="52" t="s">
        <v>47</v>
      </c>
      <c r="E55" s="52" t="s">
        <v>89</v>
      </c>
      <c r="F55" s="51">
        <v>0</v>
      </c>
      <c r="G55" s="52" t="s">
        <v>24</v>
      </c>
      <c r="H55" s="51">
        <v>240</v>
      </c>
      <c r="I55" s="103">
        <v>36000</v>
      </c>
      <c r="J55" s="139">
        <v>36000</v>
      </c>
    </row>
    <row r="56" spans="1:10" s="53" customFormat="1" ht="27" customHeight="1">
      <c r="A56" s="67">
        <v>379</v>
      </c>
      <c r="B56" s="97" t="s">
        <v>162</v>
      </c>
      <c r="C56" s="68" t="s">
        <v>50</v>
      </c>
      <c r="D56" s="68" t="s">
        <v>47</v>
      </c>
      <c r="E56" s="68"/>
      <c r="F56" s="67"/>
      <c r="G56" s="67"/>
      <c r="H56" s="67"/>
      <c r="I56" s="105">
        <f>I57</f>
        <v>3500</v>
      </c>
      <c r="J56" s="105">
        <f>J57</f>
        <v>0</v>
      </c>
    </row>
    <row r="57" spans="1:10" s="53" customFormat="1" ht="78.75" customHeight="1">
      <c r="A57" s="73">
        <v>379</v>
      </c>
      <c r="B57" s="156" t="s">
        <v>163</v>
      </c>
      <c r="C57" s="74" t="s">
        <v>50</v>
      </c>
      <c r="D57" s="74" t="s">
        <v>47</v>
      </c>
      <c r="E57" s="74" t="s">
        <v>35</v>
      </c>
      <c r="F57" s="73">
        <v>0</v>
      </c>
      <c r="G57" s="74" t="s">
        <v>24</v>
      </c>
      <c r="H57" s="73"/>
      <c r="I57" s="104">
        <f>I58</f>
        <v>3500</v>
      </c>
      <c r="J57" s="104">
        <f>J58</f>
        <v>0</v>
      </c>
    </row>
    <row r="58" spans="1:10" s="30" customFormat="1" ht="29.25" customHeight="1">
      <c r="A58" s="51">
        <v>379</v>
      </c>
      <c r="B58" s="95" t="s">
        <v>36</v>
      </c>
      <c r="C58" s="52" t="s">
        <v>50</v>
      </c>
      <c r="D58" s="52" t="s">
        <v>47</v>
      </c>
      <c r="E58" s="52" t="s">
        <v>35</v>
      </c>
      <c r="F58" s="51">
        <v>0</v>
      </c>
      <c r="G58" s="52" t="s">
        <v>24</v>
      </c>
      <c r="H58" s="51">
        <v>240</v>
      </c>
      <c r="I58" s="103">
        <v>3500</v>
      </c>
      <c r="J58" s="133"/>
    </row>
    <row r="59" spans="1:10" s="53" customFormat="1" ht="15.75" customHeight="1">
      <c r="A59" s="71">
        <v>379</v>
      </c>
      <c r="B59" s="100" t="s">
        <v>57</v>
      </c>
      <c r="C59" s="72" t="s">
        <v>58</v>
      </c>
      <c r="D59" s="72" t="s">
        <v>23</v>
      </c>
      <c r="E59" s="72"/>
      <c r="F59" s="71"/>
      <c r="G59" s="71"/>
      <c r="H59" s="71"/>
      <c r="I59" s="134">
        <f>I60</f>
        <v>61045.919999999998</v>
      </c>
      <c r="J59" s="129"/>
    </row>
    <row r="60" spans="1:10" s="53" customFormat="1" ht="14.25" customHeight="1">
      <c r="A60" s="73">
        <v>379</v>
      </c>
      <c r="B60" s="94" t="s">
        <v>59</v>
      </c>
      <c r="C60" s="74" t="s">
        <v>58</v>
      </c>
      <c r="D60" s="74" t="s">
        <v>23</v>
      </c>
      <c r="E60" s="74" t="s">
        <v>45</v>
      </c>
      <c r="F60" s="73">
        <v>0</v>
      </c>
      <c r="G60" s="74" t="s">
        <v>24</v>
      </c>
      <c r="H60" s="73"/>
      <c r="I60" s="104">
        <f>I61</f>
        <v>61045.919999999998</v>
      </c>
      <c r="J60" s="104"/>
    </row>
    <row r="61" spans="1:10" s="50" customFormat="1" ht="25.5" customHeight="1">
      <c r="A61" s="51">
        <v>379</v>
      </c>
      <c r="B61" s="95" t="s">
        <v>60</v>
      </c>
      <c r="C61" s="52" t="s">
        <v>58</v>
      </c>
      <c r="D61" s="52" t="s">
        <v>23</v>
      </c>
      <c r="E61" s="52" t="s">
        <v>45</v>
      </c>
      <c r="F61" s="51">
        <v>0</v>
      </c>
      <c r="G61" s="52" t="s">
        <v>24</v>
      </c>
      <c r="H61" s="51">
        <v>310</v>
      </c>
      <c r="I61" s="103">
        <v>61045.919999999998</v>
      </c>
      <c r="J61" s="130"/>
    </row>
    <row r="62" spans="1:10" s="53" customFormat="1" ht="26.25" customHeight="1">
      <c r="A62" s="67">
        <v>379</v>
      </c>
      <c r="B62" s="97" t="s">
        <v>61</v>
      </c>
      <c r="C62" s="68" t="s">
        <v>40</v>
      </c>
      <c r="D62" s="68" t="s">
        <v>52</v>
      </c>
      <c r="E62" s="68"/>
      <c r="F62" s="67"/>
      <c r="G62" s="67"/>
      <c r="H62" s="67"/>
      <c r="I62" s="128">
        <f>I63</f>
        <v>53219.83</v>
      </c>
      <c r="J62" s="129"/>
    </row>
    <row r="63" spans="1:10" s="53" customFormat="1" ht="54" customHeight="1">
      <c r="A63" s="73">
        <v>379</v>
      </c>
      <c r="B63" s="94" t="s">
        <v>62</v>
      </c>
      <c r="C63" s="74" t="s">
        <v>40</v>
      </c>
      <c r="D63" s="74" t="s">
        <v>52</v>
      </c>
      <c r="E63" s="74" t="s">
        <v>48</v>
      </c>
      <c r="F63" s="73">
        <v>0</v>
      </c>
      <c r="G63" s="74" t="s">
        <v>24</v>
      </c>
      <c r="H63" s="73"/>
      <c r="I63" s="104">
        <f>I64</f>
        <v>53219.83</v>
      </c>
      <c r="J63" s="104"/>
    </row>
    <row r="64" spans="1:10" s="53" customFormat="1" ht="26.25" customHeight="1">
      <c r="A64" s="51">
        <v>379</v>
      </c>
      <c r="B64" s="95" t="s">
        <v>36</v>
      </c>
      <c r="C64" s="52" t="s">
        <v>40</v>
      </c>
      <c r="D64" s="52" t="s">
        <v>52</v>
      </c>
      <c r="E64" s="52" t="s">
        <v>48</v>
      </c>
      <c r="F64" s="51">
        <v>0</v>
      </c>
      <c r="G64" s="52" t="s">
        <v>24</v>
      </c>
      <c r="H64" s="51">
        <v>240</v>
      </c>
      <c r="I64" s="103">
        <v>53219.83</v>
      </c>
      <c r="J64" s="106"/>
    </row>
    <row r="65" spans="1:10" s="53" customFormat="1" ht="26.25" customHeight="1">
      <c r="A65" s="67">
        <v>379</v>
      </c>
      <c r="B65" s="97" t="s">
        <v>133</v>
      </c>
      <c r="C65" s="68" t="s">
        <v>63</v>
      </c>
      <c r="D65" s="68" t="s">
        <v>47</v>
      </c>
      <c r="E65" s="68"/>
      <c r="F65" s="67"/>
      <c r="G65" s="67"/>
      <c r="H65" s="67"/>
      <c r="I65" s="128">
        <f>I68+I72+I66+I70</f>
        <v>3089968</v>
      </c>
      <c r="J65" s="142"/>
    </row>
    <row r="66" spans="1:10" s="53" customFormat="1" ht="50.25" customHeight="1">
      <c r="A66" s="73">
        <v>379</v>
      </c>
      <c r="B66" s="94" t="s">
        <v>64</v>
      </c>
      <c r="C66" s="74" t="s">
        <v>63</v>
      </c>
      <c r="D66" s="74" t="s">
        <v>47</v>
      </c>
      <c r="E66" s="74" t="s">
        <v>22</v>
      </c>
      <c r="F66" s="73">
        <v>0</v>
      </c>
      <c r="G66" s="74" t="s">
        <v>24</v>
      </c>
      <c r="H66" s="73"/>
      <c r="I66" s="104">
        <f>I67</f>
        <v>828000</v>
      </c>
      <c r="J66" s="143"/>
    </row>
    <row r="67" spans="1:10" s="53" customFormat="1" ht="15" customHeight="1">
      <c r="A67" s="51">
        <v>379</v>
      </c>
      <c r="B67" s="95" t="s">
        <v>65</v>
      </c>
      <c r="C67" s="52" t="s">
        <v>63</v>
      </c>
      <c r="D67" s="52" t="s">
        <v>47</v>
      </c>
      <c r="E67" s="52" t="s">
        <v>22</v>
      </c>
      <c r="F67" s="51">
        <v>0</v>
      </c>
      <c r="G67" s="52" t="s">
        <v>24</v>
      </c>
      <c r="H67" s="51">
        <v>540</v>
      </c>
      <c r="I67" s="103">
        <v>828000</v>
      </c>
      <c r="J67" s="106"/>
    </row>
    <row r="68" spans="1:10" s="53" customFormat="1" ht="50.25" customHeight="1">
      <c r="A68" s="73">
        <v>379</v>
      </c>
      <c r="B68" s="94" t="s">
        <v>64</v>
      </c>
      <c r="C68" s="74" t="s">
        <v>63</v>
      </c>
      <c r="D68" s="74" t="s">
        <v>47</v>
      </c>
      <c r="E68" s="74" t="s">
        <v>52</v>
      </c>
      <c r="F68" s="73">
        <v>0</v>
      </c>
      <c r="G68" s="74" t="s">
        <v>24</v>
      </c>
      <c r="H68" s="73"/>
      <c r="I68" s="104">
        <f>I69</f>
        <v>1341713</v>
      </c>
      <c r="J68" s="143"/>
    </row>
    <row r="69" spans="1:10" s="53" customFormat="1" ht="15" customHeight="1">
      <c r="A69" s="51">
        <v>379</v>
      </c>
      <c r="B69" s="95" t="s">
        <v>65</v>
      </c>
      <c r="C69" s="52" t="s">
        <v>63</v>
      </c>
      <c r="D69" s="52" t="s">
        <v>47</v>
      </c>
      <c r="E69" s="52" t="s">
        <v>52</v>
      </c>
      <c r="F69" s="51">
        <v>0</v>
      </c>
      <c r="G69" s="52" t="s">
        <v>24</v>
      </c>
      <c r="H69" s="51">
        <v>540</v>
      </c>
      <c r="I69" s="103">
        <v>1341713</v>
      </c>
      <c r="J69" s="106"/>
    </row>
    <row r="70" spans="1:10" s="53" customFormat="1" ht="50.25" customHeight="1">
      <c r="A70" s="73">
        <v>379</v>
      </c>
      <c r="B70" s="94" t="s">
        <v>64</v>
      </c>
      <c r="C70" s="74" t="s">
        <v>63</v>
      </c>
      <c r="D70" s="74" t="s">
        <v>47</v>
      </c>
      <c r="E70" s="74" t="s">
        <v>48</v>
      </c>
      <c r="F70" s="73">
        <v>0</v>
      </c>
      <c r="G70" s="74" t="s">
        <v>24</v>
      </c>
      <c r="H70" s="73"/>
      <c r="I70" s="104">
        <f>I71</f>
        <v>75590</v>
      </c>
      <c r="J70" s="143"/>
    </row>
    <row r="71" spans="1:10" s="53" customFormat="1" ht="16.5" customHeight="1">
      <c r="A71" s="51">
        <v>379</v>
      </c>
      <c r="B71" s="95" t="s">
        <v>65</v>
      </c>
      <c r="C71" s="52" t="s">
        <v>63</v>
      </c>
      <c r="D71" s="52" t="s">
        <v>47</v>
      </c>
      <c r="E71" s="52" t="s">
        <v>48</v>
      </c>
      <c r="F71" s="51">
        <v>0</v>
      </c>
      <c r="G71" s="52" t="s">
        <v>24</v>
      </c>
      <c r="H71" s="51">
        <v>540</v>
      </c>
      <c r="I71" s="103">
        <v>75590</v>
      </c>
      <c r="J71" s="106"/>
    </row>
    <row r="72" spans="1:10" s="53" customFormat="1" ht="18" customHeight="1">
      <c r="A72" s="73">
        <v>379</v>
      </c>
      <c r="B72" s="94" t="s">
        <v>59</v>
      </c>
      <c r="C72" s="74" t="s">
        <v>63</v>
      </c>
      <c r="D72" s="74" t="s">
        <v>47</v>
      </c>
      <c r="E72" s="74" t="s">
        <v>45</v>
      </c>
      <c r="F72" s="73">
        <v>0</v>
      </c>
      <c r="G72" s="74" t="s">
        <v>24</v>
      </c>
      <c r="H72" s="73"/>
      <c r="I72" s="104">
        <f>I73</f>
        <v>844665</v>
      </c>
      <c r="J72" s="143"/>
    </row>
    <row r="73" spans="1:10" s="53" customFormat="1" ht="16.5" customHeight="1">
      <c r="A73" s="51">
        <v>379</v>
      </c>
      <c r="B73" s="95" t="s">
        <v>65</v>
      </c>
      <c r="C73" s="52" t="s">
        <v>63</v>
      </c>
      <c r="D73" s="52" t="s">
        <v>47</v>
      </c>
      <c r="E73" s="52" t="s">
        <v>45</v>
      </c>
      <c r="F73" s="51">
        <v>0</v>
      </c>
      <c r="G73" s="52" t="s">
        <v>24</v>
      </c>
      <c r="H73" s="51">
        <v>540</v>
      </c>
      <c r="I73" s="103">
        <v>844665</v>
      </c>
      <c r="J73" s="106"/>
    </row>
    <row r="74" spans="1:10" ht="14.25" customHeight="1">
      <c r="A74" s="51"/>
      <c r="B74" s="101" t="s">
        <v>66</v>
      </c>
      <c r="C74" s="52"/>
      <c r="D74" s="52"/>
      <c r="E74" s="52"/>
      <c r="F74" s="51"/>
      <c r="G74" s="51"/>
      <c r="H74" s="51"/>
      <c r="I74" s="106">
        <f>I8+I11+I18+I21+I28+I32+I36+I39+I42+I51+I59+I62+I65+I56+I48+I45</f>
        <v>8099080.4699999997</v>
      </c>
      <c r="J74" s="106">
        <f>J8+J11+J18+J21+J28+J32+J36+J39+J42+J51+J59+J62+J65</f>
        <v>1169300</v>
      </c>
    </row>
    <row r="75" spans="1:10">
      <c r="C75" s="6"/>
      <c r="D75" s="6"/>
      <c r="E75" s="6"/>
    </row>
    <row r="76" spans="1:10">
      <c r="C76" s="6"/>
      <c r="D76" s="6"/>
      <c r="E76" s="6"/>
      <c r="I76" s="27"/>
    </row>
    <row r="77" spans="1:10">
      <c r="C77" s="6"/>
      <c r="D77" s="6"/>
      <c r="E77" s="6"/>
    </row>
    <row r="78" spans="1:10">
      <c r="C78" s="6"/>
      <c r="D78" s="6"/>
      <c r="E78" s="6"/>
    </row>
    <row r="79" spans="1:10">
      <c r="C79" s="6"/>
      <c r="D79" s="6"/>
      <c r="E79" s="6"/>
    </row>
    <row r="80" spans="1:10">
      <c r="C80" s="6"/>
      <c r="D80" s="6"/>
      <c r="E80" s="6"/>
    </row>
    <row r="81" spans="3:5">
      <c r="C81" s="6"/>
      <c r="D81" s="6"/>
      <c r="E81" s="6"/>
    </row>
    <row r="82" spans="3:5">
      <c r="C82" s="6"/>
      <c r="D82" s="6"/>
      <c r="E82" s="6"/>
    </row>
    <row r="83" spans="3:5">
      <c r="C83" s="6"/>
      <c r="D83" s="6"/>
      <c r="E83" s="6"/>
    </row>
    <row r="84" spans="3:5">
      <c r="C84" s="6"/>
      <c r="D84" s="6"/>
      <c r="E84" s="6"/>
    </row>
    <row r="85" spans="3:5">
      <c r="C85" s="6"/>
      <c r="D85" s="6"/>
      <c r="E85" s="6"/>
    </row>
    <row r="86" spans="3:5">
      <c r="C86" s="6"/>
      <c r="D86" s="6"/>
      <c r="E86" s="6"/>
    </row>
    <row r="87" spans="3:5">
      <c r="C87" s="6"/>
      <c r="D87" s="6"/>
      <c r="E87" s="6"/>
    </row>
    <row r="88" spans="3:5">
      <c r="C88" s="6"/>
      <c r="D88" s="6"/>
      <c r="E88" s="6"/>
    </row>
    <row r="89" spans="3:5">
      <c r="C89" s="6"/>
      <c r="D89" s="6"/>
      <c r="E89" s="6"/>
    </row>
    <row r="90" spans="3:5">
      <c r="C90" s="6"/>
      <c r="D90" s="6"/>
      <c r="E90" s="6"/>
    </row>
    <row r="91" spans="3:5">
      <c r="C91" s="6"/>
      <c r="D91" s="6"/>
      <c r="E91" s="6"/>
    </row>
    <row r="92" spans="3:5">
      <c r="C92" s="6"/>
      <c r="D92" s="6"/>
      <c r="E92" s="6"/>
    </row>
    <row r="93" spans="3:5">
      <c r="C93" s="6"/>
      <c r="D93" s="6"/>
      <c r="E93" s="6"/>
    </row>
    <row r="94" spans="3:5">
      <c r="C94" s="6"/>
      <c r="D94" s="6"/>
      <c r="E94" s="6"/>
    </row>
    <row r="95" spans="3:5">
      <c r="C95" s="6"/>
      <c r="D95" s="6"/>
      <c r="E95" s="6"/>
    </row>
    <row r="96" spans="3:5">
      <c r="C96" s="6"/>
      <c r="D96" s="6"/>
      <c r="E96" s="6"/>
    </row>
    <row r="97" spans="3:5">
      <c r="C97" s="6"/>
      <c r="D97" s="6"/>
      <c r="E97" s="6"/>
    </row>
    <row r="98" spans="3:5">
      <c r="C98" s="6"/>
      <c r="D98" s="6"/>
      <c r="E98" s="6"/>
    </row>
    <row r="99" spans="3:5">
      <c r="C99" s="6"/>
      <c r="D99" s="6"/>
      <c r="E99" s="6"/>
    </row>
    <row r="100" spans="3:5">
      <c r="C100" s="6"/>
      <c r="D100" s="6"/>
      <c r="E100" s="6"/>
    </row>
    <row r="101" spans="3:5">
      <c r="C101" s="6"/>
      <c r="D101" s="6"/>
      <c r="E101" s="6"/>
    </row>
    <row r="102" spans="3:5">
      <c r="C102" s="6"/>
      <c r="D102" s="6"/>
      <c r="E102" s="6"/>
    </row>
    <row r="103" spans="3:5">
      <c r="C103" s="6"/>
      <c r="D103" s="6"/>
      <c r="E103" s="6"/>
    </row>
    <row r="104" spans="3:5">
      <c r="C104" s="6"/>
      <c r="D104" s="6"/>
      <c r="E104" s="6"/>
    </row>
    <row r="105" spans="3:5">
      <c r="C105" s="6"/>
      <c r="D105" s="6"/>
      <c r="E105" s="6"/>
    </row>
    <row r="106" spans="3:5">
      <c r="C106" s="6"/>
      <c r="D106" s="6"/>
      <c r="E106" s="6"/>
    </row>
    <row r="107" spans="3:5">
      <c r="C107" s="6"/>
      <c r="D107" s="6"/>
      <c r="E107" s="6"/>
    </row>
    <row r="108" spans="3:5">
      <c r="C108" s="6"/>
      <c r="D108" s="6"/>
      <c r="E108" s="6"/>
    </row>
    <row r="109" spans="3:5">
      <c r="C109" s="6"/>
      <c r="D109" s="6"/>
      <c r="E109" s="6"/>
    </row>
    <row r="110" spans="3:5">
      <c r="C110" s="6"/>
      <c r="D110" s="6"/>
      <c r="E110" s="6"/>
    </row>
    <row r="111" spans="3:5">
      <c r="C111" s="6"/>
      <c r="D111" s="6"/>
      <c r="E111" s="6"/>
    </row>
    <row r="112" spans="3:5">
      <c r="C112" s="6"/>
      <c r="D112" s="6"/>
      <c r="E112" s="6"/>
    </row>
    <row r="113" spans="3:5">
      <c r="C113" s="6"/>
      <c r="D113" s="6"/>
      <c r="E113" s="6"/>
    </row>
    <row r="114" spans="3:5">
      <c r="C114" s="6"/>
      <c r="D114" s="6"/>
      <c r="E114" s="6"/>
    </row>
    <row r="115" spans="3:5">
      <c r="C115" s="6"/>
      <c r="D115" s="6"/>
      <c r="E115" s="6"/>
    </row>
    <row r="116" spans="3:5">
      <c r="C116" s="6"/>
      <c r="D116" s="6"/>
      <c r="E116" s="6"/>
    </row>
    <row r="117" spans="3:5">
      <c r="C117" s="6"/>
      <c r="D117" s="6"/>
      <c r="E117" s="6"/>
    </row>
    <row r="118" spans="3:5">
      <c r="C118" s="6"/>
      <c r="D118" s="6"/>
      <c r="E118" s="6"/>
    </row>
    <row r="119" spans="3:5">
      <c r="C119" s="6"/>
      <c r="D119" s="6"/>
      <c r="E119" s="6"/>
    </row>
    <row r="120" spans="3:5">
      <c r="C120" s="6"/>
      <c r="D120" s="6"/>
      <c r="E120" s="6"/>
    </row>
    <row r="121" spans="3:5">
      <c r="C121" s="6"/>
      <c r="D121" s="6"/>
      <c r="E121" s="6"/>
    </row>
    <row r="122" spans="3:5">
      <c r="C122" s="6"/>
      <c r="D122" s="6"/>
      <c r="E122" s="6"/>
    </row>
    <row r="123" spans="3:5">
      <c r="C123" s="6"/>
      <c r="D123" s="6"/>
      <c r="E123" s="6"/>
    </row>
    <row r="124" spans="3:5">
      <c r="C124" s="6"/>
      <c r="D124" s="6"/>
      <c r="E124" s="6"/>
    </row>
    <row r="125" spans="3:5">
      <c r="C125" s="6"/>
      <c r="D125" s="6"/>
      <c r="E125" s="6"/>
    </row>
    <row r="126" spans="3:5">
      <c r="C126" s="6"/>
      <c r="D126" s="6"/>
      <c r="E126" s="6"/>
    </row>
    <row r="127" spans="3:5">
      <c r="C127" s="6"/>
      <c r="D127" s="6"/>
      <c r="E127" s="6"/>
    </row>
    <row r="128" spans="3:5">
      <c r="C128" s="6"/>
      <c r="D128" s="6"/>
      <c r="E128" s="6"/>
    </row>
    <row r="129" spans="3:5">
      <c r="C129" s="6"/>
      <c r="D129" s="6"/>
      <c r="E129" s="6"/>
    </row>
    <row r="130" spans="3:5">
      <c r="C130" s="6"/>
      <c r="D130" s="6"/>
      <c r="E130" s="6"/>
    </row>
    <row r="131" spans="3:5">
      <c r="C131" s="6"/>
      <c r="D131" s="6"/>
      <c r="E131" s="6"/>
    </row>
    <row r="132" spans="3:5">
      <c r="C132" s="6"/>
      <c r="D132" s="6"/>
      <c r="E132" s="6"/>
    </row>
    <row r="133" spans="3:5">
      <c r="C133" s="6"/>
      <c r="D133" s="6"/>
      <c r="E133" s="6"/>
    </row>
  </sheetData>
  <mergeCells count="11">
    <mergeCell ref="A1:J1"/>
    <mergeCell ref="C2:J2"/>
    <mergeCell ref="B7:J7"/>
    <mergeCell ref="A4:J4"/>
    <mergeCell ref="H3:J3"/>
    <mergeCell ref="H5:H6"/>
    <mergeCell ref="A5:A6"/>
    <mergeCell ref="B5:B6"/>
    <mergeCell ref="C5:C6"/>
    <mergeCell ref="D5:D6"/>
    <mergeCell ref="E5:G6"/>
  </mergeCells>
  <pageMargins left="0.70866141732283472" right="0.26442307692307693" top="0.74803149606299213" bottom="0.55118110236220474" header="0.31496062992125984" footer="0.31496062992125984"/>
  <pageSetup paperSize="9" orientation="portrait" r:id="rId1"/>
  <headerFoot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view="pageLayout" zoomScaleNormal="90" zoomScaleSheetLayoutView="120" workbookViewId="0">
      <selection activeCell="B2" sqref="A2:E39"/>
    </sheetView>
  </sheetViews>
  <sheetFormatPr defaultRowHeight="15"/>
  <cols>
    <col min="1" max="1" width="51" style="80" customWidth="1"/>
    <col min="2" max="2" width="12.5703125" customWidth="1"/>
    <col min="3" max="3" width="6.28515625" customWidth="1"/>
    <col min="4" max="4" width="12" style="23" customWidth="1"/>
    <col min="5" max="5" width="11.42578125" style="23" customWidth="1"/>
  </cols>
  <sheetData>
    <row r="1" spans="1:10" ht="77.25" customHeight="1">
      <c r="A1" s="190" t="s">
        <v>196</v>
      </c>
      <c r="B1" s="190"/>
      <c r="C1" s="190"/>
      <c r="D1" s="190"/>
      <c r="E1" s="190"/>
    </row>
    <row r="2" spans="1:10" ht="108.75" customHeight="1">
      <c r="B2" s="192" t="s">
        <v>97</v>
      </c>
      <c r="C2" s="192"/>
      <c r="D2" s="192"/>
      <c r="E2" s="192"/>
    </row>
    <row r="3" spans="1:10" s="2" customFormat="1" ht="18" customHeight="1">
      <c r="A3" s="81"/>
      <c r="B3" s="79"/>
      <c r="C3" s="4"/>
      <c r="D3" s="191" t="s">
        <v>191</v>
      </c>
      <c r="E3" s="191"/>
      <c r="F3" s="65"/>
      <c r="G3" s="65"/>
      <c r="H3" s="175"/>
      <c r="I3" s="175"/>
      <c r="J3" s="175"/>
    </row>
    <row r="4" spans="1:10" ht="54.75" customHeight="1">
      <c r="A4" s="193" t="s">
        <v>98</v>
      </c>
      <c r="B4" s="193"/>
      <c r="C4" s="193"/>
      <c r="D4" s="193"/>
      <c r="E4" s="193"/>
    </row>
    <row r="5" spans="1:10">
      <c r="A5" s="186" t="s">
        <v>0</v>
      </c>
      <c r="B5" s="188" t="s">
        <v>29</v>
      </c>
      <c r="C5" s="188" t="s">
        <v>30</v>
      </c>
      <c r="D5" s="184" t="s">
        <v>105</v>
      </c>
      <c r="E5" s="185"/>
    </row>
    <row r="6" spans="1:10" ht="42" customHeight="1">
      <c r="A6" s="187"/>
      <c r="B6" s="189"/>
      <c r="C6" s="189"/>
      <c r="D6" s="35" t="s">
        <v>67</v>
      </c>
      <c r="E6" s="31" t="s">
        <v>68</v>
      </c>
    </row>
    <row r="7" spans="1:10" s="58" customFormat="1" ht="53.25" customHeight="1">
      <c r="A7" s="107" t="s">
        <v>84</v>
      </c>
      <c r="B7" s="108" t="s">
        <v>69</v>
      </c>
      <c r="C7" s="109"/>
      <c r="D7" s="117">
        <f>D8</f>
        <v>1456196.69</v>
      </c>
      <c r="E7" s="117">
        <f>E8</f>
        <v>432096.62</v>
      </c>
    </row>
    <row r="8" spans="1:10" s="58" customFormat="1" ht="27" customHeight="1">
      <c r="A8" s="82" t="s">
        <v>36</v>
      </c>
      <c r="B8" s="59" t="s">
        <v>69</v>
      </c>
      <c r="C8" s="57">
        <v>240</v>
      </c>
      <c r="D8" s="103">
        <v>1456196.69</v>
      </c>
      <c r="E8" s="119">
        <v>432096.62</v>
      </c>
    </row>
    <row r="9" spans="1:10" s="58" customFormat="1" ht="64.5" customHeight="1">
      <c r="A9" s="107" t="s">
        <v>85</v>
      </c>
      <c r="B9" s="108" t="s">
        <v>70</v>
      </c>
      <c r="C9" s="109"/>
      <c r="D9" s="117">
        <f>D10+D11</f>
        <v>1189181.3799999999</v>
      </c>
      <c r="E9" s="117">
        <f>E10</f>
        <v>279181.38</v>
      </c>
    </row>
    <row r="10" spans="1:10" s="58" customFormat="1" ht="27" customHeight="1">
      <c r="A10" s="82" t="s">
        <v>36</v>
      </c>
      <c r="B10" s="59" t="s">
        <v>70</v>
      </c>
      <c r="C10" s="59">
        <v>240</v>
      </c>
      <c r="D10" s="118">
        <v>361181.38</v>
      </c>
      <c r="E10" s="118">
        <v>279181.38</v>
      </c>
    </row>
    <row r="11" spans="1:10" s="58" customFormat="1" ht="14.25" customHeight="1">
      <c r="A11" s="82" t="s">
        <v>65</v>
      </c>
      <c r="B11" s="59" t="s">
        <v>70</v>
      </c>
      <c r="C11" s="57">
        <v>540</v>
      </c>
      <c r="D11" s="119">
        <v>828000</v>
      </c>
      <c r="E11" s="119"/>
    </row>
    <row r="12" spans="1:10" s="58" customFormat="1" ht="33.75" customHeight="1">
      <c r="A12" s="148" t="s">
        <v>168</v>
      </c>
      <c r="B12" s="108" t="s">
        <v>169</v>
      </c>
      <c r="C12" s="109"/>
      <c r="D12" s="117">
        <f>D13</f>
        <v>2500</v>
      </c>
      <c r="E12" s="117">
        <f>E13</f>
        <v>0</v>
      </c>
    </row>
    <row r="13" spans="1:10" s="58" customFormat="1" ht="27" customHeight="1">
      <c r="A13" s="82" t="s">
        <v>36</v>
      </c>
      <c r="B13" s="59" t="s">
        <v>169</v>
      </c>
      <c r="C13" s="59">
        <v>240</v>
      </c>
      <c r="D13" s="118">
        <v>2500</v>
      </c>
      <c r="E13" s="118"/>
    </row>
    <row r="14" spans="1:10" s="58" customFormat="1" ht="69.75" customHeight="1">
      <c r="A14" s="158" t="s">
        <v>163</v>
      </c>
      <c r="B14" s="108" t="s">
        <v>164</v>
      </c>
      <c r="C14" s="109"/>
      <c r="D14" s="117">
        <f>D15</f>
        <v>3500</v>
      </c>
      <c r="E14" s="117">
        <f>E15</f>
        <v>0</v>
      </c>
    </row>
    <row r="15" spans="1:10" s="58" customFormat="1" ht="27" customHeight="1">
      <c r="A15" s="82" t="s">
        <v>36</v>
      </c>
      <c r="B15" s="59" t="s">
        <v>164</v>
      </c>
      <c r="C15" s="59">
        <v>240</v>
      </c>
      <c r="D15" s="118">
        <v>3500</v>
      </c>
      <c r="E15" s="118"/>
    </row>
    <row r="16" spans="1:10" s="58" customFormat="1" ht="40.5" customHeight="1">
      <c r="A16" s="110" t="s">
        <v>64</v>
      </c>
      <c r="B16" s="108" t="s">
        <v>71</v>
      </c>
      <c r="C16" s="109"/>
      <c r="D16" s="117">
        <f>D18+D17</f>
        <v>1413713</v>
      </c>
      <c r="E16" s="120"/>
    </row>
    <row r="17" spans="1:5" s="58" customFormat="1" ht="28.5" customHeight="1">
      <c r="A17" s="82" t="s">
        <v>36</v>
      </c>
      <c r="B17" s="59" t="s">
        <v>71</v>
      </c>
      <c r="C17" s="57">
        <v>240</v>
      </c>
      <c r="D17" s="119">
        <v>72000</v>
      </c>
      <c r="E17" s="119"/>
    </row>
    <row r="18" spans="1:5" s="58" customFormat="1" ht="14.25" customHeight="1">
      <c r="A18" s="82" t="s">
        <v>65</v>
      </c>
      <c r="B18" s="59" t="s">
        <v>71</v>
      </c>
      <c r="C18" s="57">
        <v>540</v>
      </c>
      <c r="D18" s="119">
        <v>1341713</v>
      </c>
      <c r="E18" s="119"/>
    </row>
    <row r="19" spans="1:5" s="58" customFormat="1" ht="52.5" customHeight="1">
      <c r="A19" s="107" t="s">
        <v>72</v>
      </c>
      <c r="B19" s="108" t="s">
        <v>73</v>
      </c>
      <c r="C19" s="109"/>
      <c r="D19" s="121">
        <f>SUM(D20:D21)</f>
        <v>22722</v>
      </c>
      <c r="E19" s="121">
        <f>SUM(E20:E21)</f>
        <v>17722</v>
      </c>
    </row>
    <row r="20" spans="1:5" s="58" customFormat="1" ht="27.75" customHeight="1">
      <c r="A20" s="82" t="s">
        <v>36</v>
      </c>
      <c r="B20" s="59" t="s">
        <v>73</v>
      </c>
      <c r="C20" s="57">
        <v>240</v>
      </c>
      <c r="D20" s="119">
        <v>17722</v>
      </c>
      <c r="E20" s="119">
        <v>17722</v>
      </c>
    </row>
    <row r="21" spans="1:5" s="58" customFormat="1" ht="15" customHeight="1">
      <c r="A21" s="82" t="s">
        <v>38</v>
      </c>
      <c r="B21" s="59" t="s">
        <v>73</v>
      </c>
      <c r="C21" s="57">
        <v>850</v>
      </c>
      <c r="D21" s="119">
        <v>5000</v>
      </c>
      <c r="E21" s="119"/>
    </row>
    <row r="22" spans="1:5" s="58" customFormat="1" ht="50.25" customHeight="1">
      <c r="A22" s="111" t="s">
        <v>91</v>
      </c>
      <c r="B22" s="108" t="s">
        <v>90</v>
      </c>
      <c r="C22" s="109"/>
      <c r="D22" s="117">
        <f>D23</f>
        <v>36000</v>
      </c>
      <c r="E22" s="117">
        <f>E23</f>
        <v>36000</v>
      </c>
    </row>
    <row r="23" spans="1:5" s="58" customFormat="1" ht="27" customHeight="1">
      <c r="A23" s="82" t="s">
        <v>36</v>
      </c>
      <c r="B23" s="59" t="s">
        <v>90</v>
      </c>
      <c r="C23" s="57">
        <v>240</v>
      </c>
      <c r="D23" s="119">
        <v>36000</v>
      </c>
      <c r="E23" s="119">
        <v>36000</v>
      </c>
    </row>
    <row r="24" spans="1:5" s="58" customFormat="1" ht="41.25" customHeight="1">
      <c r="A24" s="111" t="s">
        <v>160</v>
      </c>
      <c r="B24" s="108" t="s">
        <v>165</v>
      </c>
      <c r="C24" s="109"/>
      <c r="D24" s="117">
        <f>D25</f>
        <v>610575.05000000005</v>
      </c>
      <c r="E24" s="117">
        <f>E25</f>
        <v>0</v>
      </c>
    </row>
    <row r="25" spans="1:5" s="58" customFormat="1" ht="27" customHeight="1">
      <c r="A25" s="82" t="s">
        <v>36</v>
      </c>
      <c r="B25" s="59" t="s">
        <v>165</v>
      </c>
      <c r="C25" s="57">
        <v>240</v>
      </c>
      <c r="D25" s="119">
        <v>610575.05000000005</v>
      </c>
      <c r="E25" s="119"/>
    </row>
    <row r="26" spans="1:5" s="58" customFormat="1" ht="41.25" customHeight="1">
      <c r="A26" s="110" t="s">
        <v>62</v>
      </c>
      <c r="B26" s="108" t="s">
        <v>74</v>
      </c>
      <c r="C26" s="109"/>
      <c r="D26" s="117">
        <f>D27+D28</f>
        <v>128809.83</v>
      </c>
      <c r="E26" s="120"/>
    </row>
    <row r="27" spans="1:5" s="58" customFormat="1" ht="29.25" customHeight="1">
      <c r="A27" s="82" t="s">
        <v>36</v>
      </c>
      <c r="B27" s="59" t="s">
        <v>74</v>
      </c>
      <c r="C27" s="57">
        <v>240</v>
      </c>
      <c r="D27" s="118">
        <v>53219.83</v>
      </c>
      <c r="E27" s="119"/>
    </row>
    <row r="28" spans="1:5" s="58" customFormat="1" ht="14.25" customHeight="1">
      <c r="A28" s="82" t="s">
        <v>65</v>
      </c>
      <c r="B28" s="59" t="s">
        <v>74</v>
      </c>
      <c r="C28" s="57">
        <v>540</v>
      </c>
      <c r="D28" s="119">
        <v>75590</v>
      </c>
      <c r="E28" s="119"/>
    </row>
    <row r="29" spans="1:5" s="54" customFormat="1" ht="79.5" customHeight="1">
      <c r="A29" s="157" t="s">
        <v>166</v>
      </c>
      <c r="B29" s="112" t="s">
        <v>87</v>
      </c>
      <c r="C29" s="113"/>
      <c r="D29" s="122">
        <f>D30</f>
        <v>3000</v>
      </c>
      <c r="E29" s="123"/>
    </row>
    <row r="30" spans="1:5" s="22" customFormat="1" ht="27" customHeight="1">
      <c r="A30" s="83" t="s">
        <v>36</v>
      </c>
      <c r="B30" s="60" t="s">
        <v>87</v>
      </c>
      <c r="C30" s="20">
        <v>240</v>
      </c>
      <c r="D30" s="124">
        <v>3000</v>
      </c>
      <c r="E30" s="125"/>
    </row>
    <row r="31" spans="1:5" s="58" customFormat="1" ht="17.25" customHeight="1">
      <c r="A31" s="114" t="s">
        <v>33</v>
      </c>
      <c r="B31" s="115" t="s">
        <v>75</v>
      </c>
      <c r="C31" s="116"/>
      <c r="D31" s="126">
        <f>D32+D33+D34+D35+D36+D37+D38</f>
        <v>3232882.52</v>
      </c>
      <c r="E31" s="121">
        <f>SUM(E32:E38)</f>
        <v>404300</v>
      </c>
    </row>
    <row r="32" spans="1:5" s="58" customFormat="1" ht="26.25" customHeight="1">
      <c r="A32" s="82" t="s">
        <v>37</v>
      </c>
      <c r="B32" s="59" t="s">
        <v>75</v>
      </c>
      <c r="C32" s="57">
        <v>120</v>
      </c>
      <c r="D32" s="118">
        <v>1730083</v>
      </c>
      <c r="E32" s="119">
        <v>77160</v>
      </c>
    </row>
    <row r="33" spans="1:5" s="58" customFormat="1" ht="30.75" customHeight="1">
      <c r="A33" s="82" t="s">
        <v>36</v>
      </c>
      <c r="B33" s="59" t="s">
        <v>75</v>
      </c>
      <c r="C33" s="57">
        <v>240</v>
      </c>
      <c r="D33" s="118">
        <v>298791.59999999998</v>
      </c>
      <c r="E33" s="118">
        <v>37140</v>
      </c>
    </row>
    <row r="34" spans="1:5" s="58" customFormat="1" ht="17.25" customHeight="1">
      <c r="A34" s="82" t="s">
        <v>60</v>
      </c>
      <c r="B34" s="59" t="s">
        <v>75</v>
      </c>
      <c r="C34" s="57">
        <v>310</v>
      </c>
      <c r="D34" s="118">
        <v>61045.919999999998</v>
      </c>
      <c r="E34" s="119"/>
    </row>
    <row r="35" spans="1:5" s="58" customFormat="1" ht="16.5" customHeight="1">
      <c r="A35" s="82" t="s">
        <v>65</v>
      </c>
      <c r="B35" s="59" t="s">
        <v>75</v>
      </c>
      <c r="C35" s="57">
        <v>540</v>
      </c>
      <c r="D35" s="118">
        <v>844665</v>
      </c>
      <c r="E35" s="119"/>
    </row>
    <row r="36" spans="1:5" s="58" customFormat="1" ht="38.25" customHeight="1">
      <c r="A36" s="82" t="s">
        <v>53</v>
      </c>
      <c r="B36" s="59" t="s">
        <v>75</v>
      </c>
      <c r="C36" s="57">
        <v>810</v>
      </c>
      <c r="D36" s="118">
        <v>290000</v>
      </c>
      <c r="E36" s="118">
        <v>290000</v>
      </c>
    </row>
    <row r="37" spans="1:5" s="58" customFormat="1" ht="15.75" customHeight="1">
      <c r="A37" s="82" t="s">
        <v>38</v>
      </c>
      <c r="B37" s="59" t="s">
        <v>75</v>
      </c>
      <c r="C37" s="57">
        <v>850</v>
      </c>
      <c r="D37" s="119">
        <v>3297</v>
      </c>
      <c r="E37" s="118"/>
    </row>
    <row r="38" spans="1:5" s="58" customFormat="1" ht="15" customHeight="1">
      <c r="A38" s="82" t="s">
        <v>41</v>
      </c>
      <c r="B38" s="59" t="s">
        <v>75</v>
      </c>
      <c r="C38" s="57">
        <v>870</v>
      </c>
      <c r="D38" s="119">
        <v>5000</v>
      </c>
      <c r="E38" s="118"/>
    </row>
    <row r="39" spans="1:5" s="1" customFormat="1" ht="18" customHeight="1">
      <c r="A39" s="84" t="s">
        <v>76</v>
      </c>
      <c r="B39" s="9"/>
      <c r="C39" s="9"/>
      <c r="D39" s="150">
        <f>D7+D9+D16+D19+D22+D26+D29+D31+D14+D24+D12</f>
        <v>8099080.4699999997</v>
      </c>
      <c r="E39" s="127">
        <f>E7+E9+E16+E19+E22+E26+E29+E31</f>
        <v>1169300</v>
      </c>
    </row>
    <row r="40" spans="1:5">
      <c r="D40" s="33"/>
      <c r="E40" s="33"/>
    </row>
    <row r="41" spans="1:5">
      <c r="D41" s="149"/>
    </row>
    <row r="42" spans="1:5">
      <c r="D42" s="149"/>
    </row>
  </sheetData>
  <mergeCells count="9">
    <mergeCell ref="H3:J3"/>
    <mergeCell ref="D3:E3"/>
    <mergeCell ref="B2:E2"/>
    <mergeCell ref="A4:E4"/>
    <mergeCell ref="D5:E5"/>
    <mergeCell ref="A5:A6"/>
    <mergeCell ref="B5:B6"/>
    <mergeCell ref="C5:C6"/>
    <mergeCell ref="A1:E1"/>
  </mergeCells>
  <pageMargins left="0.7" right="0.35416666666666669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tabSelected="1" view="pageLayout" zoomScale="90" zoomScaleNormal="100" zoomScaleSheetLayoutView="100" zoomScalePageLayoutView="90" workbookViewId="0">
      <selection sqref="A1:F23"/>
    </sheetView>
  </sheetViews>
  <sheetFormatPr defaultRowHeight="15"/>
  <cols>
    <col min="1" max="1" width="5.140625" customWidth="1"/>
    <col min="2" max="2" width="20.140625" customWidth="1"/>
    <col min="3" max="3" width="32.85546875" customWidth="1"/>
    <col min="4" max="4" width="10.85546875" style="23" customWidth="1"/>
    <col min="5" max="5" width="10.28515625" style="23" customWidth="1"/>
    <col min="6" max="6" width="10.42578125" style="23" customWidth="1"/>
  </cols>
  <sheetData>
    <row r="1" spans="1:6" ht="48.75" customHeight="1">
      <c r="A1" s="161" t="s">
        <v>197</v>
      </c>
      <c r="B1" s="161"/>
      <c r="C1" s="161"/>
      <c r="D1" s="161"/>
      <c r="E1" s="161"/>
      <c r="F1" s="161"/>
    </row>
    <row r="2" spans="1:6" ht="99" customHeight="1">
      <c r="C2" s="196" t="s">
        <v>100</v>
      </c>
      <c r="D2" s="196"/>
      <c r="E2" s="196"/>
      <c r="F2" s="196"/>
    </row>
    <row r="3" spans="1:6" ht="20.25" customHeight="1">
      <c r="C3" s="66"/>
      <c r="D3" s="195" t="s">
        <v>198</v>
      </c>
      <c r="E3" s="195"/>
      <c r="F3" s="195"/>
    </row>
    <row r="4" spans="1:6" ht="32.25" customHeight="1">
      <c r="A4" s="197" t="s">
        <v>101</v>
      </c>
      <c r="B4" s="197"/>
      <c r="C4" s="197"/>
      <c r="D4" s="197"/>
      <c r="E4" s="198"/>
      <c r="F4" s="198"/>
    </row>
    <row r="5" spans="1:6" ht="19.5" customHeight="1">
      <c r="A5" s="199" t="s">
        <v>94</v>
      </c>
      <c r="B5" s="200" t="s">
        <v>77</v>
      </c>
      <c r="C5" s="201" t="s">
        <v>78</v>
      </c>
      <c r="D5" s="203" t="s">
        <v>106</v>
      </c>
      <c r="E5" s="204"/>
      <c r="F5" s="205"/>
    </row>
    <row r="6" spans="1:6" ht="54.75" customHeight="1">
      <c r="A6" s="199"/>
      <c r="B6" s="200"/>
      <c r="C6" s="202"/>
      <c r="D6" s="32" t="s">
        <v>79</v>
      </c>
      <c r="E6" s="32" t="s">
        <v>80</v>
      </c>
      <c r="F6" s="32" t="s">
        <v>99</v>
      </c>
    </row>
    <row r="7" spans="1:6" ht="27.75" customHeight="1">
      <c r="A7" s="10">
        <v>379</v>
      </c>
      <c r="B7" s="14" t="s">
        <v>2</v>
      </c>
      <c r="C7" s="17" t="s">
        <v>3</v>
      </c>
      <c r="D7" s="144">
        <f>D8</f>
        <v>1386571.4699999997</v>
      </c>
      <c r="E7" s="144">
        <f t="shared" ref="E7:F7" si="0">E8</f>
        <v>99940</v>
      </c>
      <c r="F7" s="144">
        <f t="shared" si="0"/>
        <v>99110</v>
      </c>
    </row>
    <row r="8" spans="1:6" ht="27.75" customHeight="1">
      <c r="A8" s="15">
        <v>379</v>
      </c>
      <c r="B8" s="16" t="s">
        <v>4</v>
      </c>
      <c r="C8" s="18" t="s">
        <v>81</v>
      </c>
      <c r="D8" s="145">
        <f>D16+D12</f>
        <v>1386571.4699999997</v>
      </c>
      <c r="E8" s="145">
        <f t="shared" ref="E8:F8" si="1">E16+E12</f>
        <v>99940</v>
      </c>
      <c r="F8" s="145">
        <f t="shared" si="1"/>
        <v>99110</v>
      </c>
    </row>
    <row r="9" spans="1:6" ht="27.75" customHeight="1">
      <c r="A9" s="10">
        <v>379</v>
      </c>
      <c r="B9" s="14" t="s">
        <v>5</v>
      </c>
      <c r="C9" s="17" t="s">
        <v>6</v>
      </c>
      <c r="D9" s="210">
        <f>D10</f>
        <v>-6712509</v>
      </c>
      <c r="E9" s="211">
        <f t="shared" ref="E9:F11" si="2">E10</f>
        <v>-2699060</v>
      </c>
      <c r="F9" s="211">
        <f t="shared" si="2"/>
        <v>-2843890</v>
      </c>
    </row>
    <row r="10" spans="1:6" ht="28.5" customHeight="1">
      <c r="A10" s="8">
        <v>379</v>
      </c>
      <c r="B10" s="13" t="s">
        <v>7</v>
      </c>
      <c r="C10" s="19" t="s">
        <v>8</v>
      </c>
      <c r="D10" s="212">
        <f>D11</f>
        <v>-6712509</v>
      </c>
      <c r="E10" s="212">
        <f t="shared" si="2"/>
        <v>-2699060</v>
      </c>
      <c r="F10" s="212">
        <f t="shared" si="2"/>
        <v>-2843890</v>
      </c>
    </row>
    <row r="11" spans="1:6" ht="27.75" customHeight="1">
      <c r="A11" s="8">
        <v>379</v>
      </c>
      <c r="B11" s="13" t="s">
        <v>9</v>
      </c>
      <c r="C11" s="19" t="s">
        <v>10</v>
      </c>
      <c r="D11" s="212">
        <f>D12</f>
        <v>-6712509</v>
      </c>
      <c r="E11" s="212">
        <f t="shared" si="2"/>
        <v>-2699060</v>
      </c>
      <c r="F11" s="212">
        <f t="shared" si="2"/>
        <v>-2843890</v>
      </c>
    </row>
    <row r="12" spans="1:6" ht="27.75" customHeight="1">
      <c r="A12" s="8">
        <v>379</v>
      </c>
      <c r="B12" s="13" t="s">
        <v>11</v>
      </c>
      <c r="C12" s="19" t="s">
        <v>12</v>
      </c>
      <c r="D12" s="212">
        <v>-6712509</v>
      </c>
      <c r="E12" s="212">
        <v>-2699060</v>
      </c>
      <c r="F12" s="212">
        <v>-2843890</v>
      </c>
    </row>
    <row r="13" spans="1:6" ht="27.75" customHeight="1">
      <c r="A13" s="10">
        <v>379</v>
      </c>
      <c r="B13" s="14" t="s">
        <v>13</v>
      </c>
      <c r="C13" s="17" t="s">
        <v>14</v>
      </c>
      <c r="D13" s="144">
        <f t="shared" ref="D13:F15" si="3">D14</f>
        <v>8099080.4699999997</v>
      </c>
      <c r="E13" s="211">
        <f t="shared" si="3"/>
        <v>2799000</v>
      </c>
      <c r="F13" s="211">
        <f t="shared" si="3"/>
        <v>2943000</v>
      </c>
    </row>
    <row r="14" spans="1:6" ht="27.75" customHeight="1">
      <c r="A14" s="8">
        <v>379</v>
      </c>
      <c r="B14" s="13" t="s">
        <v>15</v>
      </c>
      <c r="C14" s="19" t="s">
        <v>16</v>
      </c>
      <c r="D14" s="146">
        <f>D15</f>
        <v>8099080.4699999997</v>
      </c>
      <c r="E14" s="212">
        <f t="shared" si="3"/>
        <v>2799000</v>
      </c>
      <c r="F14" s="212">
        <f t="shared" si="3"/>
        <v>2943000</v>
      </c>
    </row>
    <row r="15" spans="1:6" ht="27.75" customHeight="1">
      <c r="A15" s="8">
        <v>379</v>
      </c>
      <c r="B15" s="13" t="s">
        <v>17</v>
      </c>
      <c r="C15" s="19" t="s">
        <v>18</v>
      </c>
      <c r="D15" s="146">
        <f>D16</f>
        <v>8099080.4699999997</v>
      </c>
      <c r="E15" s="212">
        <f t="shared" si="3"/>
        <v>2799000</v>
      </c>
      <c r="F15" s="212">
        <f t="shared" si="3"/>
        <v>2943000</v>
      </c>
    </row>
    <row r="16" spans="1:6" ht="27.75" customHeight="1">
      <c r="A16" s="8">
        <v>379</v>
      </c>
      <c r="B16" s="13" t="s">
        <v>19</v>
      </c>
      <c r="C16" s="19" t="s">
        <v>20</v>
      </c>
      <c r="D16" s="146">
        <v>8099080.4699999997</v>
      </c>
      <c r="E16" s="212">
        <v>2799000</v>
      </c>
      <c r="F16" s="212">
        <v>2943000</v>
      </c>
    </row>
    <row r="18" spans="1:6">
      <c r="A18" s="161" t="s">
        <v>135</v>
      </c>
      <c r="B18" s="161"/>
      <c r="C18" s="161"/>
      <c r="D18" s="161"/>
      <c r="E18" s="161"/>
      <c r="F18" s="161"/>
    </row>
    <row r="20" spans="1:6">
      <c r="A20" s="85" t="s">
        <v>136</v>
      </c>
      <c r="B20" s="85"/>
    </row>
    <row r="21" spans="1:6">
      <c r="A21" s="163" t="s">
        <v>137</v>
      </c>
      <c r="B21" s="163"/>
      <c r="C21" s="163"/>
      <c r="D21" s="86"/>
      <c r="E21" s="194" t="s">
        <v>138</v>
      </c>
      <c r="F21" s="194"/>
    </row>
    <row r="23" spans="1:6">
      <c r="A23" s="163" t="s">
        <v>139</v>
      </c>
      <c r="B23" s="163"/>
      <c r="C23" s="163"/>
      <c r="D23" s="86"/>
      <c r="E23" s="194" t="s">
        <v>82</v>
      </c>
      <c r="F23" s="194"/>
    </row>
  </sheetData>
  <mergeCells count="13">
    <mergeCell ref="A23:C23"/>
    <mergeCell ref="E23:F23"/>
    <mergeCell ref="A1:F1"/>
    <mergeCell ref="D3:F3"/>
    <mergeCell ref="A18:F18"/>
    <mergeCell ref="A21:C21"/>
    <mergeCell ref="E21:F21"/>
    <mergeCell ref="C2:F2"/>
    <mergeCell ref="A4:F4"/>
    <mergeCell ref="A5:A6"/>
    <mergeCell ref="B5:B6"/>
    <mergeCell ref="C5:C6"/>
    <mergeCell ref="D5:F5"/>
  </mergeCells>
  <pageMargins left="0.7" right="0.37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Layout" topLeftCell="A10" zoomScaleNormal="100" workbookViewId="0">
      <selection activeCell="E18" sqref="E18"/>
    </sheetView>
  </sheetViews>
  <sheetFormatPr defaultRowHeight="15"/>
  <cols>
    <col min="1" max="1" width="6" style="41" customWidth="1"/>
    <col min="2" max="2" width="14.5703125" style="42" customWidth="1"/>
    <col min="3" max="3" width="42.85546875" style="36" customWidth="1"/>
    <col min="4" max="5" width="9.85546875" style="7" customWidth="1"/>
    <col min="6" max="6" width="10.7109375" customWidth="1"/>
    <col min="7" max="7" width="5.140625" customWidth="1"/>
  </cols>
  <sheetData>
    <row r="1" spans="1:6" ht="46.5" customHeight="1">
      <c r="A1" s="208" t="s">
        <v>140</v>
      </c>
      <c r="B1" s="208"/>
      <c r="C1" s="208"/>
      <c r="D1" s="208"/>
      <c r="E1" s="208"/>
      <c r="F1" s="208"/>
    </row>
    <row r="2" spans="1:6" s="34" customFormat="1" ht="44.25" customHeight="1">
      <c r="A2" s="25" t="s">
        <v>92</v>
      </c>
      <c r="B2" s="38" t="s">
        <v>93</v>
      </c>
      <c r="C2" s="39" t="s">
        <v>108</v>
      </c>
      <c r="D2" s="87" t="s">
        <v>141</v>
      </c>
      <c r="E2" s="87" t="s">
        <v>142</v>
      </c>
      <c r="F2" s="40" t="s">
        <v>143</v>
      </c>
    </row>
    <row r="3" spans="1:6" s="34" customFormat="1" ht="12.75">
      <c r="A3" s="37"/>
      <c r="B3" s="209" t="s">
        <v>107</v>
      </c>
      <c r="C3" s="209"/>
      <c r="D3" s="209"/>
      <c r="E3" s="209"/>
      <c r="F3" s="209"/>
    </row>
    <row r="4" spans="1:6" s="34" customFormat="1" ht="22.5" customHeight="1">
      <c r="A4" s="15">
        <v>100</v>
      </c>
      <c r="B4" s="43" t="s">
        <v>110</v>
      </c>
      <c r="C4" s="46" t="s">
        <v>144</v>
      </c>
      <c r="D4" s="88">
        <v>310000</v>
      </c>
      <c r="E4" s="88"/>
      <c r="F4" s="44">
        <f>D4+E4</f>
        <v>310000</v>
      </c>
    </row>
    <row r="5" spans="1:6" s="34" customFormat="1" ht="22.5" customHeight="1">
      <c r="A5" s="15">
        <v>100</v>
      </c>
      <c r="B5" s="43" t="s">
        <v>111</v>
      </c>
      <c r="C5" s="46" t="s">
        <v>145</v>
      </c>
      <c r="D5" s="88">
        <v>2000</v>
      </c>
      <c r="E5" s="88"/>
      <c r="F5" s="44">
        <f t="shared" ref="F5:F19" si="0">D5+E5</f>
        <v>2000</v>
      </c>
    </row>
    <row r="6" spans="1:6" s="34" customFormat="1" ht="19.5" customHeight="1">
      <c r="A6" s="15">
        <v>100</v>
      </c>
      <c r="B6" s="43" t="s">
        <v>112</v>
      </c>
      <c r="C6" s="46" t="s">
        <v>146</v>
      </c>
      <c r="D6" s="88">
        <v>558000</v>
      </c>
      <c r="E6" s="88"/>
      <c r="F6" s="44">
        <f t="shared" si="0"/>
        <v>558000</v>
      </c>
    </row>
    <row r="7" spans="1:6" s="34" customFormat="1" ht="22.5" customHeight="1">
      <c r="A7" s="15">
        <v>100</v>
      </c>
      <c r="B7" s="43" t="s">
        <v>113</v>
      </c>
      <c r="C7" s="46" t="s">
        <v>147</v>
      </c>
      <c r="D7" s="88">
        <v>-42000</v>
      </c>
      <c r="E7" s="88"/>
      <c r="F7" s="44">
        <f t="shared" si="0"/>
        <v>-42000</v>
      </c>
    </row>
    <row r="8" spans="1:6" s="34" customFormat="1" ht="22.5" customHeight="1">
      <c r="A8" s="43" t="s">
        <v>115</v>
      </c>
      <c r="B8" s="45" t="s">
        <v>116</v>
      </c>
      <c r="C8" s="46" t="s">
        <v>109</v>
      </c>
      <c r="D8" s="88">
        <v>330000</v>
      </c>
      <c r="E8" s="88"/>
      <c r="F8" s="44">
        <f t="shared" si="0"/>
        <v>330000</v>
      </c>
    </row>
    <row r="9" spans="1:6" s="34" customFormat="1" ht="22.5" customHeight="1">
      <c r="A9" s="15">
        <v>182</v>
      </c>
      <c r="B9" s="43" t="s">
        <v>114</v>
      </c>
      <c r="C9" s="46" t="s">
        <v>102</v>
      </c>
      <c r="D9" s="88">
        <v>500000</v>
      </c>
      <c r="E9" s="88">
        <v>199659</v>
      </c>
      <c r="F9" s="44">
        <f t="shared" si="0"/>
        <v>699659</v>
      </c>
    </row>
    <row r="10" spans="1:6" s="34" customFormat="1" ht="22.5" customHeight="1">
      <c r="A10" s="15">
        <v>182</v>
      </c>
      <c r="B10" s="43" t="s">
        <v>117</v>
      </c>
      <c r="C10" s="46" t="s">
        <v>148</v>
      </c>
      <c r="D10" s="88">
        <v>225000</v>
      </c>
      <c r="E10" s="88"/>
      <c r="F10" s="44">
        <f t="shared" si="0"/>
        <v>225000</v>
      </c>
    </row>
    <row r="11" spans="1:6" s="34" customFormat="1" ht="24" customHeight="1">
      <c r="A11" s="15">
        <v>182</v>
      </c>
      <c r="B11" s="43" t="s">
        <v>118</v>
      </c>
      <c r="C11" s="46" t="s">
        <v>149</v>
      </c>
      <c r="D11" s="88">
        <v>530000</v>
      </c>
      <c r="E11" s="88"/>
      <c r="F11" s="44">
        <f t="shared" si="0"/>
        <v>530000</v>
      </c>
    </row>
    <row r="12" spans="1:6" s="34" customFormat="1" ht="26.25" customHeight="1">
      <c r="A12" s="15">
        <v>182</v>
      </c>
      <c r="B12" s="43" t="s">
        <v>119</v>
      </c>
      <c r="C12" s="46" t="s">
        <v>150</v>
      </c>
      <c r="D12" s="88">
        <v>80000</v>
      </c>
      <c r="E12" s="88"/>
      <c r="F12" s="44">
        <f t="shared" si="0"/>
        <v>80000</v>
      </c>
    </row>
    <row r="13" spans="1:6" s="34" customFormat="1" ht="25.5" customHeight="1">
      <c r="A13" s="15">
        <v>379</v>
      </c>
      <c r="B13" s="43" t="s">
        <v>120</v>
      </c>
      <c r="C13" s="46" t="s">
        <v>151</v>
      </c>
      <c r="D13" s="88">
        <v>3000</v>
      </c>
      <c r="E13" s="88"/>
      <c r="F13" s="44">
        <f t="shared" si="0"/>
        <v>3000</v>
      </c>
    </row>
    <row r="14" spans="1:6" s="34" customFormat="1" ht="29.25" customHeight="1">
      <c r="A14" s="15">
        <v>379</v>
      </c>
      <c r="B14" s="43" t="s">
        <v>154</v>
      </c>
      <c r="C14" s="46" t="s">
        <v>152</v>
      </c>
      <c r="D14" s="88">
        <v>140000</v>
      </c>
      <c r="E14" s="88"/>
      <c r="F14" s="44">
        <f t="shared" si="0"/>
        <v>140000</v>
      </c>
    </row>
    <row r="15" spans="1:6" s="34" customFormat="1" ht="31.5" customHeight="1">
      <c r="A15" s="15">
        <v>379</v>
      </c>
      <c r="B15" s="43" t="s">
        <v>155</v>
      </c>
      <c r="C15" s="46" t="s">
        <v>121</v>
      </c>
      <c r="D15" s="88">
        <v>39645</v>
      </c>
      <c r="E15" s="88"/>
      <c r="F15" s="44">
        <f t="shared" si="0"/>
        <v>39645</v>
      </c>
    </row>
    <row r="16" spans="1:6" s="34" customFormat="1" ht="33" customHeight="1">
      <c r="A16" s="15">
        <v>379</v>
      </c>
      <c r="B16" s="43" t="s">
        <v>155</v>
      </c>
      <c r="C16" s="46" t="s">
        <v>122</v>
      </c>
      <c r="D16" s="88">
        <v>577905</v>
      </c>
      <c r="E16" s="88"/>
      <c r="F16" s="44">
        <f t="shared" si="0"/>
        <v>577905</v>
      </c>
    </row>
    <row r="17" spans="1:6" s="34" customFormat="1" ht="28.5" customHeight="1">
      <c r="A17" s="15">
        <v>379</v>
      </c>
      <c r="B17" s="43" t="s">
        <v>156</v>
      </c>
      <c r="C17" s="46" t="s">
        <v>103</v>
      </c>
      <c r="D17" s="88">
        <v>1950000</v>
      </c>
      <c r="E17" s="88">
        <v>140000</v>
      </c>
      <c r="F17" s="44">
        <f t="shared" si="0"/>
        <v>2090000</v>
      </c>
    </row>
    <row r="18" spans="1:6" s="34" customFormat="1" ht="40.5" customHeight="1">
      <c r="A18" s="15">
        <v>379</v>
      </c>
      <c r="B18" s="43" t="s">
        <v>157</v>
      </c>
      <c r="C18" s="46" t="s">
        <v>134</v>
      </c>
      <c r="D18" s="88">
        <v>82300</v>
      </c>
      <c r="E18" s="88"/>
      <c r="F18" s="44">
        <f t="shared" si="0"/>
        <v>82300</v>
      </c>
    </row>
    <row r="19" spans="1:6" s="34" customFormat="1" ht="27.75" customHeight="1">
      <c r="A19" s="15">
        <v>379</v>
      </c>
      <c r="B19" s="43" t="s">
        <v>158</v>
      </c>
      <c r="C19" s="46" t="s">
        <v>104</v>
      </c>
      <c r="D19" s="88">
        <v>1087000</v>
      </c>
      <c r="E19" s="88"/>
      <c r="F19" s="44">
        <f t="shared" si="0"/>
        <v>1087000</v>
      </c>
    </row>
    <row r="20" spans="1:6" s="24" customFormat="1" ht="24" customHeight="1">
      <c r="A20" s="15"/>
      <c r="B20" s="206" t="s">
        <v>76</v>
      </c>
      <c r="C20" s="207"/>
      <c r="D20" s="89">
        <f>SUM(D4:D19)</f>
        <v>6372850</v>
      </c>
      <c r="E20" s="89">
        <f>SUM(E4:E19)</f>
        <v>339659</v>
      </c>
      <c r="F20" s="89">
        <f t="shared" ref="F20" si="1">SUM(F4:F19)</f>
        <v>6712509</v>
      </c>
    </row>
  </sheetData>
  <mergeCells count="3">
    <mergeCell ref="B20:C20"/>
    <mergeCell ref="A1:F1"/>
    <mergeCell ref="B3:F3"/>
  </mergeCells>
  <pageMargins left="0.7" right="0.20833333333333334" top="0.52083333333333337" bottom="0.4513888888888889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Решение</vt:lpstr>
      <vt:lpstr>Приложение 3</vt:lpstr>
      <vt:lpstr>Приложение 5</vt:lpstr>
      <vt:lpstr>Приложение 7</vt:lpstr>
      <vt:lpstr>ДОХОДЫ</vt:lpstr>
      <vt:lpstr>Лист3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2019-04-16T11:23:26Z</dcterms:modified>
</cp:coreProperties>
</file>