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<sst xmlns="http://schemas.openxmlformats.org/spreadsheetml/2006/main" count="64" uniqueCount="64">
  <si>
    <t>Единый сельскохозяйственный налог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</si>
  <si>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</si>
  <si>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</si>
  <si>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12  12 Консолидированный Исполнено</t>
  </si>
  <si>
    <t>ГОСУДАРСТВЕННАЯ ПОШЛИНА</t>
  </si>
  <si>
    <t>Налог на имущество физических лиц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</si>
  <si>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</si>
  <si>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ЗАДОЛЖЕННОСТЬ И ПЕРЕРАСЧЕТЫ ПО ОТМЕНЕННЫМ НАЛОГАМ, СБОРАМ И ИНЫМ ОБЯЗАТЕЛЬНЫМ ПЛАТЕЖАМ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</si>
  <si>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</si>
  <si>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</si>
  <si>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БЕЗВОЗМЕЗДНЫЕ ПОСТУПЛЕНИЯ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</si>
  <si>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</si>
  <si>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ШТРАФЫ, САНКЦИИ, ВОЗМЕЩЕНИЕ УЩЕРБА</t>
  </si>
  <si>
    <t>Налог на прибыль организаций</t>
  </si>
  <si>
    <t>Налог на доходы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</si>
  <si>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</si>
  <si>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добычу полезных ископаемых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</si>
  <si>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</si>
  <si>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</si>
  <si>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</si>
  <si>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</si>
  <si>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</si>
  <si>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Дотации бюджетам субъектов Российской Федерации и муниципальных образований</t>
  </si>
  <si>
    <t>Плата за негативное воздействие на окружающую среду</t>
  </si>
  <si>
    <t>Транспортный налог</t>
  </si>
  <si>
    <t>Прочие доходы от оказания платных услуг и компенсации затрат государства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</si>
  <si>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</si>
  <si>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</si>
  <si>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Платежи от государственных и муниципальных унитарных предприятий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</si>
  <si>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</si>
  <si>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</si>
  <si>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</si>
  <si>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Земельный налог</t>
  </si>
  <si>
    <t>Платежи взимаемые организациями за выполнение определенных функций</t>
  </si>
  <si>
    <t>РАСХОДЫ БЮДЖЕТА - ВСЕГО</t>
  </si>
  <si>
    <t>в том числе: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</si>
  <si>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</si>
  <si>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</si>
  <si>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</si>
  <si>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</si>
  <si>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</si>
  <si>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</si>
  <si>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ЗДРАВООХРАНЕНИЕ</t>
  </si>
  <si>
    <t>СОЦИАЛЬНАЯ ПОЛИТИКА</t>
  </si>
  <si>
    <t xml:space="preserve">ФИЗКУЛЬТУРА И СПОРТ  </t>
  </si>
  <si>
    <t>ОБСЛУЖИВАНИЕ ГОСУДАРСТВЕННОГО И МУНИЦИПАЛЬНОГО ДОЛГА</t>
  </si>
  <si>
    <t>тыс. рублей</t>
  </si>
  <si>
    <t xml:space="preserve">                                                                                                                                                         тыс. рублей</t>
  </si>
  <si>
    <t>КУЛЬТУРА, КИНЕМАТОГРАФИЯ</t>
  </si>
  <si>
    <t>ОХРАНА ОКРУЖАЮЩЕЙ СРЕДЫ</t>
  </si>
  <si>
    <t xml:space="preserve"> Исполнение консолидированного бюджета</t>
  </si>
  <si>
    <t>Межбюджетные трансферты, передаваемые бюджетам на реализацию дополнительных мероприятий, направ-х на снижение напряженности на рынке труда</t>
  </si>
  <si>
    <t>Межбюджетные трансферты, передаваемые бюджетам на государственную поддержку муципальных учреждений культуры, находящихся на территории сельских поселений</t>
  </si>
  <si>
    <t>Межбюджетные трансферты, передаваемые бюджетам на государственную поддержку лучших работников муципальных учреждений культуры, находящихся на территории сельских поселений</t>
  </si>
  <si>
    <t>Акцизы по подакцизным товарам( продукции)</t>
  </si>
  <si>
    <t>Межбюджетные трансферты, передаваемые бюджетам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</si>
  <si>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Прочие межбюджетные трансферты, передаваемые бюджетам сельских поселений</t>
  </si>
  <si>
    <t>Иные межбюджетные трансферты</t>
  </si>
  <si>
    <t>Прочие субсидии</t>
  </si>
  <si>
    <t>Сагуновского сельского поселения</t>
  </si>
  <si>
    <t>Результат исполнения бюджета (дефицит"-". Профицит"+")</t>
  </si>
  <si>
    <t>План на 
2019 год уточненный</t>
  </si>
  <si>
    <t>на 01.06.2019</t>
  </si>
  <si>
    <t>Исполнено на 01.06.2019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</si>
</sst>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"/>
  </numFmts>
  <fonts count="37"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" fontId="2" fillId="32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2" borderId="15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1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31">
      <selection activeCell="C49" sqref="C49"/>
    </sheetView>
  </sheetViews>
  <sheetFormatPr defaultColWidth="9.140625" defaultRowHeight="12.75"/>
  <cols>
    <col min="1" max="1" width="82.28125" style="1" customWidth="1"/>
    <col min="2" max="2" width="16.8515625" style="26" customWidth="1"/>
    <col min="3" max="3" width="16.57421875" style="26" customWidth="1"/>
    <col min="4" max="4" width="17.421875" style="1" hidden="1" customWidth="1"/>
    <col min="5" max="16384" width="9.140625" style="1" customWidth="1"/>
  </cols>
  <sheetData>
    <row r="1" spans="1:4" ht="15">
      <c r="A1" s="30" t="s">
        <v>50</v>
      </c>
      <c r="B1" s="31"/>
      <c r="C1" s="31"/>
      <c r="D1" s="30"/>
    </row>
    <row r="2" spans="1:4" ht="15">
      <c r="A2" s="30" t="s">
        <v>59</v>
      </c>
      <c r="B2" s="31"/>
      <c r="C2" s="31"/>
      <c r="D2" s="30"/>
    </row>
    <row r="3" spans="1:4" ht="14.25" customHeight="1">
      <c r="A3" s="30" t="s">
        <v>62</v>
      </c>
      <c r="B3" s="30"/>
      <c r="C3" s="30"/>
      <c r="D3" s="2"/>
    </row>
    <row r="4" spans="1:4" ht="12.75" customHeight="1" thickBot="1">
      <c r="A4" s="29" t="s">
        <v>47</v>
      </c>
      <c r="B4" s="29"/>
      <c r="C4" s="29"/>
      <c r="D4" s="3" t="s">
        <v>46</v>
      </c>
    </row>
    <row r="5" spans="1:4" ht="46.5" customHeight="1" thickBot="1">
      <c r="A5" s="6" t="s">
        <v>17</v>
      </c>
      <c r="B5" s="18" t="s">
        <v>61</v>
      </c>
      <c r="C5" s="19" t="s">
        <v>63</v>
      </c>
      <c r="D5" s="4" t="s">
        <v>3</v>
      </c>
    </row>
    <row r="6" spans="1:4" ht="18.75" customHeight="1">
      <c r="A6" s="15" t="s">
        <v>20</v>
      </c>
      <c r="B6" s="5">
        <f>B7+B30</f>
        <v>5421.8</v>
      </c>
      <c r="C6" s="17">
        <f>C7+C30</f>
        <v>2149.1</v>
      </c>
      <c r="D6" s="7">
        <f>ROUND(742030526.57,2)</f>
        <v>742030526.57</v>
      </c>
    </row>
    <row r="7" spans="1:4" ht="16.5" customHeight="1">
      <c r="A7" s="11" t="s">
        <v>19</v>
      </c>
      <c r="B7" s="20">
        <f>B8+B9+B10+B11+B12+B13+B14+B15+B16+B17+B18+B19+B20+B21+B22+B23+B24+B25+B26+B28+B29</f>
        <v>2101.8</v>
      </c>
      <c r="C7" s="21">
        <f>C8+C9+C10+C11+C12+C13+C14+C15+C16+C17+C18+C19+C20+C21+C22+C23+C24+C25+C26+C28+C29</f>
        <v>678.8999999999999</v>
      </c>
      <c r="D7" s="7">
        <f>ROUND(483984227.91,2)</f>
        <v>483984227.91</v>
      </c>
    </row>
    <row r="8" spans="1:4" ht="18" customHeight="1" hidden="1">
      <c r="A8" s="11" t="s">
        <v>13</v>
      </c>
      <c r="B8" s="20"/>
      <c r="C8" s="21"/>
      <c r="D8" s="7">
        <f>ROUND(32351875.61,2)</f>
        <v>32351875.61</v>
      </c>
    </row>
    <row r="9" spans="1:4" ht="17.25" customHeight="1">
      <c r="A9" s="11" t="s">
        <v>14</v>
      </c>
      <c r="B9" s="20">
        <v>83.8</v>
      </c>
      <c r="C9" s="21">
        <v>28.7</v>
      </c>
      <c r="D9" s="7">
        <f>ROUND(160073377.83,2)</f>
        <v>160073377.83</v>
      </c>
    </row>
    <row r="10" spans="1:4" ht="18" customHeight="1">
      <c r="A10" s="11" t="s">
        <v>54</v>
      </c>
      <c r="B10" s="20">
        <v>0</v>
      </c>
      <c r="C10" s="21">
        <v>0</v>
      </c>
      <c r="D10" s="7">
        <f>ROUND(9128061.09,2)</f>
        <v>9128061.09</v>
      </c>
    </row>
    <row r="11" spans="1:4" ht="15">
      <c r="A11" s="11" t="s">
        <v>9</v>
      </c>
      <c r="B11" s="20">
        <v>0</v>
      </c>
      <c r="C11" s="21">
        <v>0</v>
      </c>
      <c r="D11" s="7">
        <f>ROUND(42722692.22,2)</f>
        <v>42722692.22</v>
      </c>
    </row>
    <row r="12" spans="1:4" ht="15" customHeight="1">
      <c r="A12" s="11" t="s">
        <v>0</v>
      </c>
      <c r="B12" s="20">
        <v>16</v>
      </c>
      <c r="C12" s="21">
        <v>15.9</v>
      </c>
      <c r="D12" s="7">
        <f>ROUND(7416703.85,2)</f>
        <v>7416703.85</v>
      </c>
    </row>
    <row r="13" spans="1:4" ht="15" customHeight="1">
      <c r="A13" s="11" t="s">
        <v>5</v>
      </c>
      <c r="B13" s="20">
        <v>88</v>
      </c>
      <c r="C13" s="21">
        <v>3.2</v>
      </c>
      <c r="D13" s="7">
        <f>ROUND(1302741.98,2)</f>
        <v>1302741.98</v>
      </c>
    </row>
    <row r="14" spans="1:4" ht="16.5" customHeight="1" hidden="1">
      <c r="A14" s="11" t="s">
        <v>24</v>
      </c>
      <c r="B14" s="20"/>
      <c r="C14" s="21"/>
      <c r="D14" s="7">
        <f>ROUND(51296166.34,2)</f>
        <v>51296166.34</v>
      </c>
    </row>
    <row r="15" spans="1:4" ht="15.75" customHeight="1">
      <c r="A15" s="11" t="s">
        <v>32</v>
      </c>
      <c r="B15" s="20">
        <v>1724</v>
      </c>
      <c r="C15" s="21">
        <v>605.3</v>
      </c>
      <c r="D15" s="7">
        <f>ROUND(71468760.61,2)</f>
        <v>71468760.61</v>
      </c>
    </row>
    <row r="16" spans="1:4" ht="17.25" customHeight="1" hidden="1">
      <c r="A16" s="11" t="s">
        <v>16</v>
      </c>
      <c r="B16" s="20"/>
      <c r="C16" s="21"/>
      <c r="D16" s="7">
        <f>ROUND(533554.49,2)</f>
        <v>533554.49</v>
      </c>
    </row>
    <row r="17" spans="1:4" ht="17.25" customHeight="1">
      <c r="A17" s="11" t="s">
        <v>4</v>
      </c>
      <c r="B17" s="20">
        <v>8</v>
      </c>
      <c r="C17" s="21">
        <v>4.5</v>
      </c>
      <c r="D17" s="7">
        <f>ROUND(16621985.17,2)</f>
        <v>16621985.17</v>
      </c>
    </row>
    <row r="18" spans="1:4" ht="30" hidden="1">
      <c r="A18" s="11" t="s">
        <v>7</v>
      </c>
      <c r="B18" s="20"/>
      <c r="C18" s="21"/>
      <c r="D18" s="7">
        <f>ROUND(73980.32,2)</f>
        <v>73980.32</v>
      </c>
    </row>
    <row r="19" spans="1:4" ht="30" hidden="1">
      <c r="A19" s="11" t="s">
        <v>27</v>
      </c>
      <c r="B19" s="20"/>
      <c r="C19" s="21"/>
      <c r="D19" s="7">
        <f>ROUND(653,2)</f>
        <v>653</v>
      </c>
    </row>
    <row r="20" spans="1:4" ht="60.75" customHeight="1">
      <c r="A20" s="11" t="s">
        <v>15</v>
      </c>
      <c r="B20" s="20">
        <v>182</v>
      </c>
      <c r="C20" s="21">
        <v>3.3</v>
      </c>
      <c r="D20" s="7">
        <f>ROUND(18414160.9,2)</f>
        <v>18414160.9</v>
      </c>
    </row>
    <row r="21" spans="1:4" ht="17.25" customHeight="1" hidden="1">
      <c r="A21" s="11" t="s">
        <v>28</v>
      </c>
      <c r="B21" s="20">
        <v>0</v>
      </c>
      <c r="C21" s="21">
        <v>0</v>
      </c>
      <c r="D21" s="7">
        <f>ROUND(84639,2)</f>
        <v>84639</v>
      </c>
    </row>
    <row r="22" spans="1:4" ht="63" customHeight="1" hidden="1">
      <c r="A22" s="11" t="s">
        <v>8</v>
      </c>
      <c r="B22" s="20">
        <v>0</v>
      </c>
      <c r="C22" s="21">
        <v>0</v>
      </c>
      <c r="D22" s="7">
        <f>ROUND(8801103.59,2)</f>
        <v>8801103.59</v>
      </c>
    </row>
    <row r="23" spans="1:4" ht="18" customHeight="1" hidden="1">
      <c r="A23" s="11" t="s">
        <v>23</v>
      </c>
      <c r="B23" s="20">
        <v>0</v>
      </c>
      <c r="C23" s="21">
        <v>0</v>
      </c>
      <c r="D23" s="7">
        <f>ROUND(4370607.57,2)</f>
        <v>4370607.57</v>
      </c>
    </row>
    <row r="24" spans="1:4" ht="16.5" customHeight="1" hidden="1">
      <c r="A24" s="11" t="s">
        <v>25</v>
      </c>
      <c r="B24" s="20">
        <v>0</v>
      </c>
      <c r="C24" s="21">
        <v>0</v>
      </c>
      <c r="D24" s="7">
        <f>ROUND(18027790.02,2)</f>
        <v>18027790.02</v>
      </c>
    </row>
    <row r="25" spans="1:4" ht="63.75" customHeight="1">
      <c r="A25" s="11" t="s">
        <v>1</v>
      </c>
      <c r="B25" s="20">
        <v>0</v>
      </c>
      <c r="C25" s="21">
        <v>0</v>
      </c>
      <c r="D25" s="7">
        <f>ROUND(19581629.04,2)</f>
        <v>19581629.04</v>
      </c>
    </row>
    <row r="26" spans="1:4" ht="45">
      <c r="A26" s="11" t="s">
        <v>21</v>
      </c>
      <c r="B26" s="20">
        <v>0</v>
      </c>
      <c r="C26" s="21">
        <v>0</v>
      </c>
      <c r="D26" s="7">
        <f>ROUND(4349095.8,2)</f>
        <v>4349095.8</v>
      </c>
    </row>
    <row r="27" spans="1:4" ht="15" hidden="1">
      <c r="A27" s="11" t="s">
        <v>33</v>
      </c>
      <c r="B27" s="20"/>
      <c r="C27" s="21"/>
      <c r="D27" s="7"/>
    </row>
    <row r="28" spans="1:4" ht="17.25" customHeight="1">
      <c r="A28" s="11" t="s">
        <v>12</v>
      </c>
      <c r="B28" s="20">
        <v>0</v>
      </c>
      <c r="C28" s="21">
        <v>0</v>
      </c>
      <c r="D28" s="7">
        <f>ROUND(4264172.16,2)</f>
        <v>4264172.16</v>
      </c>
    </row>
    <row r="29" spans="1:4" ht="15.75" customHeight="1">
      <c r="A29" s="11" t="s">
        <v>2</v>
      </c>
      <c r="B29" s="20">
        <v>0</v>
      </c>
      <c r="C29" s="21">
        <v>18</v>
      </c>
      <c r="D29" s="7">
        <f>ROUND(13100477.32,2)</f>
        <v>13100477.32</v>
      </c>
    </row>
    <row r="30" spans="1:4" ht="17.25" customHeight="1">
      <c r="A30" s="11" t="s">
        <v>10</v>
      </c>
      <c r="B30" s="20">
        <f>B31+B44+B45</f>
        <v>3320</v>
      </c>
      <c r="C30" s="21">
        <f>C31+C44+C45</f>
        <v>1470.2</v>
      </c>
      <c r="D30" s="8">
        <f>D31+D44+D45</f>
        <v>258046298.66000003</v>
      </c>
    </row>
    <row r="31" spans="1:4" ht="30">
      <c r="A31" s="11" t="s">
        <v>29</v>
      </c>
      <c r="B31" s="20">
        <f>B32+B33+B34+B35+B36+B37+B38+B40+B43+B41+B42+B39</f>
        <v>3305.2</v>
      </c>
      <c r="C31" s="21">
        <f>C32+C33+C34+C35+C36+C37+C38+C40+C43+C41+C42+C39</f>
        <v>1455.4</v>
      </c>
      <c r="D31" s="9">
        <f>D32+D33+D34+D35+D36+D37+D38</f>
        <v>256498560.3</v>
      </c>
    </row>
    <row r="32" spans="1:4" ht="15.75" customHeight="1">
      <c r="A32" s="11" t="s">
        <v>22</v>
      </c>
      <c r="B32" s="20">
        <v>1879.4</v>
      </c>
      <c r="C32" s="21">
        <v>783.1</v>
      </c>
      <c r="D32" s="7">
        <f>ROUND(36778900,2)</f>
        <v>36778900</v>
      </c>
    </row>
    <row r="33" spans="1:4" ht="18.75" customHeight="1">
      <c r="A33" s="11" t="s">
        <v>58</v>
      </c>
      <c r="B33" s="20">
        <v>0</v>
      </c>
      <c r="C33" s="21">
        <v>0</v>
      </c>
      <c r="D33" s="7">
        <f>ROUND(42478096.37,2)</f>
        <v>42478096.37</v>
      </c>
    </row>
    <row r="34" spans="1:4" ht="20.25" customHeight="1">
      <c r="A34" s="11" t="s">
        <v>18</v>
      </c>
      <c r="B34" s="20">
        <v>78.8</v>
      </c>
      <c r="C34" s="21">
        <v>39.4</v>
      </c>
      <c r="D34" s="7">
        <f>ROUND(175043726.93,2)</f>
        <v>175043726.93</v>
      </c>
    </row>
    <row r="35" spans="1:4" ht="60" hidden="1">
      <c r="A35" s="11" t="s">
        <v>6</v>
      </c>
      <c r="B35" s="20"/>
      <c r="C35" s="21"/>
      <c r="D35" s="7">
        <f>ROUND(21382,2)</f>
        <v>21382</v>
      </c>
    </row>
    <row r="36" spans="1:4" ht="33.75" customHeight="1" hidden="1">
      <c r="A36" s="11" t="s">
        <v>26</v>
      </c>
      <c r="B36" s="20">
        <v>0</v>
      </c>
      <c r="C36" s="21">
        <v>0</v>
      </c>
      <c r="D36" s="7">
        <f>ROUND(1941555,2)</f>
        <v>1941555</v>
      </c>
    </row>
    <row r="37" spans="1:4" ht="30" customHeight="1" hidden="1">
      <c r="A37" s="11" t="s">
        <v>11</v>
      </c>
      <c r="B37" s="20">
        <v>0</v>
      </c>
      <c r="C37" s="21">
        <v>0</v>
      </c>
      <c r="D37" s="7">
        <f>ROUND(234900,2)</f>
        <v>234900</v>
      </c>
    </row>
    <row r="38" spans="1:4" ht="30" hidden="1">
      <c r="A38" s="11" t="s">
        <v>51</v>
      </c>
      <c r="B38" s="20"/>
      <c r="C38" s="21"/>
      <c r="D38" s="7"/>
    </row>
    <row r="39" spans="1:4" ht="45" hidden="1">
      <c r="A39" s="11" t="s">
        <v>55</v>
      </c>
      <c r="B39" s="20">
        <v>0</v>
      </c>
      <c r="C39" s="21">
        <v>0</v>
      </c>
      <c r="D39" s="7"/>
    </row>
    <row r="40" spans="1:4" ht="36.75" customHeight="1" hidden="1">
      <c r="A40" s="11" t="s">
        <v>52</v>
      </c>
      <c r="B40" s="20">
        <v>0</v>
      </c>
      <c r="C40" s="21">
        <v>0</v>
      </c>
      <c r="D40" s="7"/>
    </row>
    <row r="41" spans="1:4" ht="46.5" customHeight="1" hidden="1">
      <c r="A41" s="11" t="s">
        <v>53</v>
      </c>
      <c r="B41" s="20">
        <v>0</v>
      </c>
      <c r="C41" s="21">
        <v>0</v>
      </c>
      <c r="D41" s="7"/>
    </row>
    <row r="42" spans="1:4" ht="18.75" customHeight="1">
      <c r="A42" s="11" t="s">
        <v>57</v>
      </c>
      <c r="B42" s="20">
        <v>1347</v>
      </c>
      <c r="C42" s="21">
        <v>632.9</v>
      </c>
      <c r="D42" s="7"/>
    </row>
    <row r="43" spans="1:4" ht="18.75" customHeight="1">
      <c r="A43" s="11" t="s">
        <v>56</v>
      </c>
      <c r="B43" s="20"/>
      <c r="C43" s="21"/>
      <c r="D43" s="7"/>
    </row>
    <row r="44" spans="1:4" ht="18.75" customHeight="1">
      <c r="A44" s="11" t="s">
        <v>30</v>
      </c>
      <c r="B44" s="20">
        <v>14.8</v>
      </c>
      <c r="C44" s="21">
        <v>14.8</v>
      </c>
      <c r="D44" s="7">
        <f>ROUND(2698275,2)</f>
        <v>2698275</v>
      </c>
    </row>
    <row r="45" spans="1:4" ht="31.5" customHeight="1">
      <c r="A45" s="11" t="s">
        <v>31</v>
      </c>
      <c r="B45" s="20"/>
      <c r="C45" s="21"/>
      <c r="D45" s="7">
        <f>ROUND(-1150536.64,2)</f>
        <v>-1150536.64</v>
      </c>
    </row>
    <row r="46" spans="1:4" ht="15.75" customHeight="1">
      <c r="A46" s="16" t="s">
        <v>34</v>
      </c>
      <c r="B46" s="27">
        <f>SUM(B48:B59)</f>
        <v>5421.8</v>
      </c>
      <c r="C46" s="28">
        <f>SUM(C48:C59)</f>
        <v>2109.1</v>
      </c>
      <c r="D46" s="10">
        <f>D48+D49+D50+D51+D52+D54+D55+D56+D57+D58+D59</f>
        <v>0</v>
      </c>
    </row>
    <row r="47" spans="1:4" ht="15.75" customHeight="1">
      <c r="A47" s="12" t="s">
        <v>35</v>
      </c>
      <c r="B47" s="22"/>
      <c r="C47" s="23"/>
      <c r="D47" s="10"/>
    </row>
    <row r="48" spans="1:4" ht="15.75" customHeight="1">
      <c r="A48" s="12" t="s">
        <v>36</v>
      </c>
      <c r="B48" s="22">
        <v>2518.8</v>
      </c>
      <c r="C48" s="23">
        <v>999.2</v>
      </c>
      <c r="D48" s="10"/>
    </row>
    <row r="49" spans="1:4" ht="15.75" customHeight="1">
      <c r="A49" s="12" t="s">
        <v>37</v>
      </c>
      <c r="B49" s="22">
        <v>78.8</v>
      </c>
      <c r="C49" s="23">
        <v>29.8</v>
      </c>
      <c r="D49" s="10"/>
    </row>
    <row r="50" spans="1:4" ht="30.75" customHeight="1">
      <c r="A50" s="13" t="s">
        <v>38</v>
      </c>
      <c r="B50" s="22">
        <v>1</v>
      </c>
      <c r="C50" s="23">
        <v>0</v>
      </c>
      <c r="D50" s="10"/>
    </row>
    <row r="51" spans="1:4" ht="15.75" customHeight="1">
      <c r="A51" s="13" t="s">
        <v>39</v>
      </c>
      <c r="B51" s="22">
        <v>1182.3</v>
      </c>
      <c r="C51" s="23">
        <v>295.8</v>
      </c>
      <c r="D51" s="10"/>
    </row>
    <row r="52" spans="1:4" ht="15.75" customHeight="1">
      <c r="A52" s="13" t="s">
        <v>40</v>
      </c>
      <c r="B52" s="22">
        <v>740.9</v>
      </c>
      <c r="C52" s="23">
        <v>409.3</v>
      </c>
      <c r="D52" s="10"/>
    </row>
    <row r="53" spans="1:4" ht="15.75" customHeight="1" hidden="1">
      <c r="A53" s="13" t="s">
        <v>49</v>
      </c>
      <c r="B53" s="22"/>
      <c r="C53" s="23"/>
      <c r="D53" s="10"/>
    </row>
    <row r="54" spans="1:4" ht="15.75" customHeight="1">
      <c r="A54" s="13" t="s">
        <v>41</v>
      </c>
      <c r="B54" s="22">
        <v>0</v>
      </c>
      <c r="C54" s="23">
        <v>0</v>
      </c>
      <c r="D54" s="10"/>
    </row>
    <row r="55" spans="1:4" ht="19.5" customHeight="1">
      <c r="A55" s="13" t="s">
        <v>48</v>
      </c>
      <c r="B55" s="22">
        <v>900</v>
      </c>
      <c r="C55" s="23">
        <v>375</v>
      </c>
      <c r="D55" s="10"/>
    </row>
    <row r="56" spans="1:4" ht="15.75" customHeight="1" hidden="1">
      <c r="A56" s="13" t="s">
        <v>42</v>
      </c>
      <c r="B56" s="22"/>
      <c r="C56" s="23"/>
      <c r="D56" s="10"/>
    </row>
    <row r="57" spans="1:4" ht="15.75" customHeight="1">
      <c r="A57" s="13" t="s">
        <v>43</v>
      </c>
      <c r="B57" s="22">
        <v>0</v>
      </c>
      <c r="C57" s="23">
        <v>0</v>
      </c>
      <c r="D57" s="10"/>
    </row>
    <row r="58" spans="1:4" ht="15.75" customHeight="1">
      <c r="A58" s="13" t="s">
        <v>44</v>
      </c>
      <c r="B58" s="22">
        <v>0</v>
      </c>
      <c r="C58" s="23">
        <v>0</v>
      </c>
      <c r="D58" s="10"/>
    </row>
    <row r="59" spans="1:4" ht="18" customHeight="1">
      <c r="A59" s="13" t="s">
        <v>45</v>
      </c>
      <c r="B59" s="22">
        <v>0</v>
      </c>
      <c r="C59" s="23">
        <v>0</v>
      </c>
      <c r="D59" s="10"/>
    </row>
    <row r="60" spans="1:4" ht="20.25" customHeight="1" thickBot="1">
      <c r="A60" s="14" t="s">
        <v>60</v>
      </c>
      <c r="B60" s="24">
        <f>B6-B46</f>
        <v>0</v>
      </c>
      <c r="C60" s="25">
        <f>C6-C46</f>
        <v>40</v>
      </c>
      <c r="D60" s="10"/>
    </row>
  </sheetData>
  <sheetProtection/>
  <mergeCells count="4">
    <mergeCell ref="A4:C4"/>
    <mergeCell ref="A1:D1"/>
    <mergeCell ref="A2:D2"/>
    <mergeCell ref="A3:C3"/>
  </mergeCells>
  <printOptions/>
  <pageMargins left="0.6" right="0" top="0.1968503937007874" bottom="0.4330708661417323" header="0.15748031496062992" footer="0.43307086614173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user</cp:lastModifiedBy>
  <cp:lastPrinted>2016-10-17T10:38:58Z</cp:lastPrinted>
  <dcterms:created xsi:type="dcterms:W3CDTF">2011-08-17T12:05:23Z</dcterms:created>
  <dcterms:modified xsi:type="dcterms:W3CDTF">2019-06-27T05:26:37Z</dcterms:modified>
  <cp:category/>
  <cp:version/>
  <cp:contentType/>
  <cp:contentStatus/>
</cp:coreProperties>
</file>