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1" i="1"/>
  <c r="D21" i="1"/>
  <c r="D31" i="1"/>
  <c r="J34" i="4" l="1"/>
  <c r="H33" i="4"/>
  <c r="G33" i="4"/>
  <c r="I34" i="4"/>
  <c r="G21" i="3" l="1"/>
  <c r="G22" i="3"/>
  <c r="G23" i="3"/>
  <c r="G24" i="3"/>
  <c r="G25" i="3"/>
  <c r="G26" i="3"/>
  <c r="G27" i="3"/>
  <c r="G28" i="3"/>
  <c r="G29" i="3"/>
  <c r="G30" i="3"/>
  <c r="G8" i="3"/>
  <c r="G9" i="3"/>
  <c r="G10" i="3"/>
  <c r="G11" i="3"/>
  <c r="G12" i="3"/>
  <c r="G13" i="3"/>
  <c r="G14" i="3"/>
  <c r="G15" i="3"/>
  <c r="G16" i="3"/>
  <c r="G17" i="3"/>
  <c r="G18" i="3"/>
  <c r="G20" i="3"/>
  <c r="J108" i="4"/>
  <c r="J101" i="4"/>
  <c r="J102" i="4"/>
  <c r="J103" i="4"/>
  <c r="J104" i="4"/>
  <c r="J105" i="4"/>
  <c r="J106" i="4"/>
  <c r="J107" i="4"/>
  <c r="J100" i="4"/>
  <c r="J98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76" i="4"/>
  <c r="J74" i="4"/>
  <c r="J71" i="4"/>
  <c r="J72" i="4"/>
  <c r="J63" i="4"/>
  <c r="J64" i="4"/>
  <c r="J65" i="4"/>
  <c r="J69" i="4"/>
  <c r="J70" i="4"/>
  <c r="J62" i="4"/>
  <c r="J60" i="4"/>
  <c r="J59" i="4"/>
  <c r="J58" i="4"/>
  <c r="J56" i="4"/>
  <c r="J49" i="4"/>
  <c r="J50" i="4"/>
  <c r="J51" i="4"/>
  <c r="J52" i="4"/>
  <c r="J53" i="4"/>
  <c r="J54" i="4"/>
  <c r="J55" i="4"/>
  <c r="J33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26" i="4"/>
  <c r="J28" i="4"/>
  <c r="J30" i="4"/>
  <c r="J32" i="4"/>
  <c r="J17" i="4"/>
  <c r="J18" i="4"/>
  <c r="J21" i="4"/>
  <c r="J22" i="4"/>
  <c r="J23" i="4"/>
  <c r="J14" i="4"/>
  <c r="J16" i="4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3" i="1"/>
  <c r="G20" i="1"/>
  <c r="G12" i="1"/>
  <c r="G13" i="1"/>
  <c r="G14" i="1"/>
  <c r="G15" i="1"/>
  <c r="G16" i="1"/>
  <c r="G17" i="1"/>
  <c r="G18" i="1"/>
  <c r="G19" i="1"/>
  <c r="D8" i="5"/>
  <c r="D7" i="5" s="1"/>
  <c r="C7" i="5"/>
  <c r="C8" i="5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H98" i="4" l="1"/>
  <c r="H97" i="4" s="1"/>
  <c r="H96" i="4" s="1"/>
  <c r="H95" i="4" s="1"/>
  <c r="G97" i="4"/>
  <c r="G98" i="4"/>
  <c r="H106" i="4"/>
  <c r="H105" i="4" s="1"/>
  <c r="H107" i="4"/>
  <c r="G106" i="4"/>
  <c r="G105" i="4" s="1"/>
  <c r="G104" i="4" s="1"/>
  <c r="G107" i="4"/>
  <c r="I103" i="4"/>
  <c r="H101" i="4"/>
  <c r="H102" i="4"/>
  <c r="I102" i="4" s="1"/>
  <c r="G102" i="4"/>
  <c r="G101" i="4" s="1"/>
  <c r="H93" i="4"/>
  <c r="G93" i="4"/>
  <c r="H91" i="4"/>
  <c r="H90" i="4" s="1"/>
  <c r="H89" i="4" s="1"/>
  <c r="H88" i="4" s="1"/>
  <c r="G91" i="4"/>
  <c r="G90" i="4" s="1"/>
  <c r="G89" i="4" s="1"/>
  <c r="G88" i="4" s="1"/>
  <c r="H86" i="4"/>
  <c r="H85" i="4" s="1"/>
  <c r="H84" i="4" s="1"/>
  <c r="H83" i="4" s="1"/>
  <c r="G84" i="4"/>
  <c r="G83" i="4" s="1"/>
  <c r="G85" i="4"/>
  <c r="G86" i="4"/>
  <c r="H80" i="4"/>
  <c r="G80" i="4"/>
  <c r="G79" i="4" s="1"/>
  <c r="G78" i="4" s="1"/>
  <c r="I81" i="4"/>
  <c r="H81" i="4"/>
  <c r="G81" i="4"/>
  <c r="H76" i="4"/>
  <c r="H73" i="4"/>
  <c r="H71" i="4"/>
  <c r="H69" i="4"/>
  <c r="H67" i="4"/>
  <c r="G76" i="4"/>
  <c r="G73" i="4"/>
  <c r="G71" i="4"/>
  <c r="J73" i="4" s="1"/>
  <c r="G69" i="4"/>
  <c r="G67" i="4"/>
  <c r="I82" i="4"/>
  <c r="H62" i="4"/>
  <c r="H60" i="4" s="1"/>
  <c r="H59" i="4" s="1"/>
  <c r="H58" i="4" s="1"/>
  <c r="G62" i="4"/>
  <c r="G60" i="4" s="1"/>
  <c r="G59" i="4" s="1"/>
  <c r="G58" i="4" s="1"/>
  <c r="H54" i="4"/>
  <c r="H53" i="4" s="1"/>
  <c r="H52" i="4" s="1"/>
  <c r="H51" i="4" s="1"/>
  <c r="G54" i="4"/>
  <c r="G53" i="4" s="1"/>
  <c r="G52" i="4" s="1"/>
  <c r="G51" i="4" s="1"/>
  <c r="I55" i="4"/>
  <c r="H48" i="4"/>
  <c r="H47" i="4" s="1"/>
  <c r="H46" i="4" s="1"/>
  <c r="H45" i="4" s="1"/>
  <c r="G48" i="4"/>
  <c r="G47" i="4" s="1"/>
  <c r="G46" i="4" s="1"/>
  <c r="G45" i="4" s="1"/>
  <c r="G66" i="4" l="1"/>
  <c r="J68" i="4" s="1"/>
  <c r="I101" i="4"/>
  <c r="G96" i="4"/>
  <c r="G95" i="4" s="1"/>
  <c r="H104" i="4"/>
  <c r="I105" i="4"/>
  <c r="I106" i="4"/>
  <c r="H79" i="4"/>
  <c r="I79" i="4" s="1"/>
  <c r="I107" i="4"/>
  <c r="H66" i="4"/>
  <c r="H65" i="4" s="1"/>
  <c r="H64" i="4" s="1"/>
  <c r="I80" i="4"/>
  <c r="I17" i="4"/>
  <c r="G65" i="4" l="1"/>
  <c r="I65" i="4" s="1"/>
  <c r="I104" i="4"/>
  <c r="H78" i="4"/>
  <c r="I108" i="4"/>
  <c r="I100" i="4"/>
  <c r="I98" i="4"/>
  <c r="I92" i="4"/>
  <c r="I93" i="4"/>
  <c r="I94" i="4"/>
  <c r="I95" i="4"/>
  <c r="I96" i="4"/>
  <c r="I97" i="4"/>
  <c r="I76" i="4"/>
  <c r="I77" i="4"/>
  <c r="I83" i="4"/>
  <c r="I84" i="4"/>
  <c r="I85" i="4"/>
  <c r="I86" i="4"/>
  <c r="I87" i="4"/>
  <c r="I88" i="4"/>
  <c r="I89" i="4"/>
  <c r="I90" i="4"/>
  <c r="I91" i="4"/>
  <c r="I74" i="4"/>
  <c r="I70" i="4"/>
  <c r="I71" i="4"/>
  <c r="I72" i="4"/>
  <c r="I73" i="4"/>
  <c r="I63" i="4"/>
  <c r="I66" i="4"/>
  <c r="I67" i="4"/>
  <c r="I68" i="4"/>
  <c r="I69" i="4"/>
  <c r="I62" i="4"/>
  <c r="I60" i="4"/>
  <c r="I59" i="4"/>
  <c r="I58" i="4"/>
  <c r="I56" i="4"/>
  <c r="I52" i="4"/>
  <c r="I53" i="4"/>
  <c r="I54" i="4"/>
  <c r="I32" i="4"/>
  <c r="I36" i="4"/>
  <c r="I40" i="4"/>
  <c r="I44" i="4"/>
  <c r="I45" i="4"/>
  <c r="I46" i="4"/>
  <c r="I47" i="4"/>
  <c r="I48" i="4"/>
  <c r="I49" i="4"/>
  <c r="I50" i="4"/>
  <c r="I51" i="4"/>
  <c r="I23" i="4"/>
  <c r="I26" i="4"/>
  <c r="I28" i="4"/>
  <c r="I30" i="4"/>
  <c r="I14" i="4"/>
  <c r="I18" i="4"/>
  <c r="I21" i="4"/>
  <c r="I22" i="4"/>
  <c r="H27" i="4"/>
  <c r="H25" i="4"/>
  <c r="H20" i="4"/>
  <c r="H16" i="4"/>
  <c r="G16" i="4"/>
  <c r="G25" i="4"/>
  <c r="G27" i="4"/>
  <c r="G20" i="4"/>
  <c r="H43" i="4"/>
  <c r="G43" i="4"/>
  <c r="G42" i="4" s="1"/>
  <c r="G41" i="4" s="1"/>
  <c r="H39" i="4"/>
  <c r="G39" i="4"/>
  <c r="G38" i="4" s="1"/>
  <c r="G37" i="4" s="1"/>
  <c r="H35" i="4"/>
  <c r="G35" i="4"/>
  <c r="H31" i="4"/>
  <c r="J31" i="4" s="1"/>
  <c r="G31" i="4"/>
  <c r="G19" i="4" l="1"/>
  <c r="J19" i="4" s="1"/>
  <c r="J20" i="4"/>
  <c r="J25" i="4"/>
  <c r="J27" i="4"/>
  <c r="G64" i="4"/>
  <c r="J67" i="4"/>
  <c r="I78" i="4"/>
  <c r="I39" i="4"/>
  <c r="I20" i="4"/>
  <c r="I25" i="4"/>
  <c r="H19" i="4"/>
  <c r="I16" i="4"/>
  <c r="I31" i="4"/>
  <c r="I27" i="4"/>
  <c r="I35" i="4"/>
  <c r="I43" i="4"/>
  <c r="H42" i="4"/>
  <c r="H38" i="4"/>
  <c r="H29" i="4"/>
  <c r="G29" i="4"/>
  <c r="H13" i="4"/>
  <c r="G13" i="4"/>
  <c r="E23" i="3"/>
  <c r="D23" i="3"/>
  <c r="F24" i="3"/>
  <c r="F8" i="3"/>
  <c r="F9" i="3"/>
  <c r="F10" i="3"/>
  <c r="F11" i="3"/>
  <c r="F12" i="3"/>
  <c r="F14" i="3"/>
  <c r="F16" i="3"/>
  <c r="F18" i="3"/>
  <c r="F20" i="3"/>
  <c r="F22" i="3"/>
  <c r="F26" i="3"/>
  <c r="F28" i="3"/>
  <c r="F30" i="3"/>
  <c r="E7" i="3"/>
  <c r="E31" i="3" s="1"/>
  <c r="D7" i="3"/>
  <c r="E13" i="3"/>
  <c r="D13" i="3"/>
  <c r="E15" i="3"/>
  <c r="F15" i="3" s="1"/>
  <c r="D15" i="3"/>
  <c r="E17" i="3"/>
  <c r="D17" i="3"/>
  <c r="E19" i="3"/>
  <c r="D19" i="3"/>
  <c r="G19" i="3" s="1"/>
  <c r="E21" i="3"/>
  <c r="D21" i="3"/>
  <c r="E25" i="3"/>
  <c r="F25" i="3" s="1"/>
  <c r="D25" i="3"/>
  <c r="E27" i="3"/>
  <c r="D27" i="3"/>
  <c r="E29" i="3"/>
  <c r="F29" i="3" s="1"/>
  <c r="D29" i="3"/>
  <c r="F19" i="3" l="1"/>
  <c r="G12" i="4"/>
  <c r="J13" i="4"/>
  <c r="J66" i="4"/>
  <c r="I64" i="4"/>
  <c r="G24" i="4"/>
  <c r="J29" i="4"/>
  <c r="D31" i="3"/>
  <c r="G31" i="3" s="1"/>
  <c r="G7" i="3"/>
  <c r="F7" i="3"/>
  <c r="F27" i="3"/>
  <c r="F21" i="3"/>
  <c r="F17" i="3"/>
  <c r="F13" i="3"/>
  <c r="H12" i="4"/>
  <c r="I13" i="4"/>
  <c r="I33" i="4"/>
  <c r="I29" i="4"/>
  <c r="I19" i="4"/>
  <c r="H24" i="4"/>
  <c r="H37" i="4"/>
  <c r="I38" i="4"/>
  <c r="I42" i="4"/>
  <c r="H41" i="4"/>
  <c r="F23" i="3"/>
  <c r="E44" i="1"/>
  <c r="D44" i="1"/>
  <c r="E42" i="1"/>
  <c r="D42" i="1"/>
  <c r="E40" i="1"/>
  <c r="D40" i="1"/>
  <c r="E37" i="1"/>
  <c r="D37" i="1"/>
  <c r="E35" i="1"/>
  <c r="D35" i="1"/>
  <c r="E32" i="1"/>
  <c r="D32" i="1"/>
  <c r="G32" i="1" s="1"/>
  <c r="E29" i="1"/>
  <c r="D29" i="1"/>
  <c r="E27" i="1"/>
  <c r="D27" i="1"/>
  <c r="E25" i="1"/>
  <c r="D25" i="1"/>
  <c r="E23" i="1"/>
  <c r="D23" i="1"/>
  <c r="E18" i="1"/>
  <c r="D18" i="1"/>
  <c r="E16" i="1"/>
  <c r="D16" i="1"/>
  <c r="E11" i="1"/>
  <c r="E10" i="1" s="1"/>
  <c r="D11" i="1"/>
  <c r="G11" i="1" s="1"/>
  <c r="D27" i="2"/>
  <c r="D28" i="2"/>
  <c r="D29" i="2"/>
  <c r="C29" i="2"/>
  <c r="F29" i="2" s="1"/>
  <c r="D32" i="2"/>
  <c r="C32" i="2"/>
  <c r="D34" i="2"/>
  <c r="C34" i="2"/>
  <c r="D37" i="2"/>
  <c r="C37" i="2"/>
  <c r="D39" i="2"/>
  <c r="E39" i="2" s="1"/>
  <c r="C39" i="2"/>
  <c r="E41" i="2"/>
  <c r="D41" i="2"/>
  <c r="C41" i="2"/>
  <c r="E35" i="2"/>
  <c r="E36" i="2"/>
  <c r="E38" i="2"/>
  <c r="E40" i="2"/>
  <c r="E42" i="2"/>
  <c r="E30" i="2"/>
  <c r="E31" i="2"/>
  <c r="E33" i="2"/>
  <c r="E20" i="2"/>
  <c r="E22" i="2"/>
  <c r="E24" i="2"/>
  <c r="E26" i="2"/>
  <c r="E10" i="2"/>
  <c r="E11" i="2"/>
  <c r="E12" i="2"/>
  <c r="E15" i="2"/>
  <c r="E17" i="2"/>
  <c r="E18" i="2"/>
  <c r="F31" i="3" l="1"/>
  <c r="G10" i="4"/>
  <c r="J12" i="4"/>
  <c r="D10" i="1"/>
  <c r="G10" i="1" s="1"/>
  <c r="G15" i="4"/>
  <c r="J24" i="4"/>
  <c r="C28" i="2"/>
  <c r="H10" i="4"/>
  <c r="I12" i="4"/>
  <c r="I24" i="4"/>
  <c r="H15" i="4"/>
  <c r="I41" i="4"/>
  <c r="I37" i="4"/>
  <c r="F44" i="1"/>
  <c r="F42" i="1"/>
  <c r="E15" i="1"/>
  <c r="E8" i="1" s="1"/>
  <c r="D15" i="1"/>
  <c r="E28" i="2"/>
  <c r="E29" i="2"/>
  <c r="E32" i="2"/>
  <c r="E34" i="2"/>
  <c r="E37" i="2"/>
  <c r="D25" i="2"/>
  <c r="C25" i="2"/>
  <c r="D23" i="2"/>
  <c r="E23" i="2" s="1"/>
  <c r="C23" i="2"/>
  <c r="D21" i="2"/>
  <c r="C21" i="2"/>
  <c r="D19" i="2"/>
  <c r="E19" i="2" s="1"/>
  <c r="C19" i="2"/>
  <c r="D16" i="2"/>
  <c r="E16" i="2" s="1"/>
  <c r="D14" i="2"/>
  <c r="C16" i="2"/>
  <c r="C14" i="2"/>
  <c r="C13" i="2" s="1"/>
  <c r="D9" i="2"/>
  <c r="C9" i="2"/>
  <c r="G21" i="1"/>
  <c r="F31" i="1"/>
  <c r="D8" i="1"/>
  <c r="G8" i="1" s="1"/>
  <c r="F26" i="1"/>
  <c r="F25" i="1"/>
  <c r="F45" i="1"/>
  <c r="F43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4" i="1"/>
  <c r="F23" i="1"/>
  <c r="F20" i="1"/>
  <c r="F19" i="1"/>
  <c r="F18" i="1"/>
  <c r="F17" i="1"/>
  <c r="F16" i="1"/>
  <c r="F14" i="1"/>
  <c r="F13" i="1"/>
  <c r="F12" i="1"/>
  <c r="F11" i="1"/>
  <c r="F10" i="1"/>
  <c r="G8" i="4" l="1"/>
  <c r="J8" i="4" s="1"/>
  <c r="J10" i="4"/>
  <c r="J15" i="4"/>
  <c r="G7" i="4"/>
  <c r="F28" i="2"/>
  <c r="C27" i="2"/>
  <c r="C8" i="2"/>
  <c r="F9" i="2"/>
  <c r="I15" i="4"/>
  <c r="H8" i="4"/>
  <c r="I10" i="4"/>
  <c r="D8" i="2"/>
  <c r="F15" i="1"/>
  <c r="E46" i="1"/>
  <c r="D46" i="1"/>
  <c r="E8" i="2"/>
  <c r="E21" i="2"/>
  <c r="E14" i="2"/>
  <c r="E9" i="2"/>
  <c r="D13" i="2"/>
  <c r="E13" i="2" s="1"/>
  <c r="E25" i="2"/>
  <c r="F8" i="1"/>
  <c r="G46" i="1" l="1"/>
  <c r="G110" i="4"/>
  <c r="F27" i="2"/>
  <c r="E27" i="2"/>
  <c r="C7" i="2"/>
  <c r="F8" i="2"/>
  <c r="I8" i="4"/>
  <c r="F46" i="1"/>
  <c r="D7" i="2"/>
  <c r="J7" i="4" l="1"/>
  <c r="G6" i="4"/>
  <c r="J110" i="4"/>
  <c r="F7" i="2"/>
  <c r="C43" i="2"/>
  <c r="H6" i="4"/>
  <c r="I110" i="4"/>
  <c r="I7" i="4"/>
  <c r="E7" i="2"/>
  <c r="D43" i="2"/>
  <c r="J6" i="4" l="1"/>
  <c r="I6" i="4"/>
  <c r="E43" i="2"/>
</calcChain>
</file>

<file path=xl/sharedStrings.xml><?xml version="1.0" encoding="utf-8"?>
<sst xmlns="http://schemas.openxmlformats.org/spreadsheetml/2006/main" count="634" uniqueCount="280">
  <si>
    <t>Ведоство</t>
  </si>
  <si>
    <t>Наименование доходов</t>
  </si>
  <si>
    <t>Исполнено, тыс. руб.</t>
  </si>
  <si>
    <t>% исполнения</t>
  </si>
  <si>
    <t>Федеральная налоговая служба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</si>
  <si>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</si>
  <si>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</si>
  <si>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</si>
  <si>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</si>
  <si>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 лиц с доходов, источником которых  является  налоговый  агент, за исключением доходов, в отношении которых  исчисление и уплата налога осуществляются в соответствии со  статьями 227, 227.1 и  228 Налогового  кодекса  Российской 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</si>
  <si>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</si>
  <si>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НК РФ</t>
  </si>
  <si>
    <t xml:space="preserve">1 06 00000 00 0000 000 </t>
  </si>
  <si>
    <t>Налоги на имущество</t>
  </si>
  <si>
    <t>1 06 01000 00 0000 110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</si>
  <si>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</si>
  <si>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</si>
  <si>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</si>
  <si>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>Земельный налог</t>
  </si>
  <si>
    <t>Земельный налог с организаций, обладающих земельным участком,  расположенным в границах  сельских поселений</t>
  </si>
  <si>
    <t>Земельный налог с физических лиц, обладающих земельным участком,  расположенным в границах  сельских поселений</t>
  </si>
  <si>
    <t>Администрация сельского поселения Игмасское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</si>
  <si>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</si>
  <si>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</si>
  <si>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</si>
  <si>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</si>
  <si>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</si>
  <si>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</si>
  <si>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</si>
  <si>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</si>
  <si>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</si>
  <si>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</si>
  <si>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т.ч. казённых ), в части реализации основных средств по указанному имуществу</t>
  </si>
  <si>
    <t>2 02 10000 00 0000 150</t>
  </si>
  <si>
    <t>Дотации бюджетам бюджетной системы Российской Федерации</t>
  </si>
  <si>
    <t>2 02 16001 10 0000 150</t>
  </si>
  <si>
    <t>Дотации  бюджетам сельских поселений на выравнивание  бюджетной обеспеченности из бюджетов муниципальных районов</t>
  </si>
  <si>
    <t>2 02 15002 10 0000 150</t>
  </si>
  <si>
    <t>Дотации бюджетам сельских поселений на поддержку мер по обеспечению сбалансированности  бюджетов</t>
  </si>
  <si>
    <t>2 02  20000 00 0000 150</t>
  </si>
  <si>
    <t>Субсидии бюджетам бюджетной системы Российской Федерации (межбюджетные субсидии)</t>
  </si>
  <si>
    <t>2 02  29999 10 0000 150</t>
  </si>
  <si>
    <t>Прочие субсидии бюджетам сельских поселений</t>
  </si>
  <si>
    <t>2 02  30000 00 0000 150</t>
  </si>
  <si>
    <t>Субвенции бюджетам  бюджетной системы  Российской Федерации</t>
  </si>
  <si>
    <t>2 02 35118 10 0000 150</t>
  </si>
  <si>
    <t>Субвенции бюджетам сельских поселений на осуществление   первичного воинского учёта на территориях, где отсутствуют военные комиссариаты</t>
  </si>
  <si>
    <t>2 02 36900 10 0000 150</t>
  </si>
  <si>
    <t>Единая субвенция бюджетам сельских поселений из бюджета субъекта РФ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</si>
  <si>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</si>
  <si>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</si>
  <si>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</si>
  <si>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</si>
  <si>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2 03 05099 10 0000 150</t>
  </si>
  <si>
    <t>Прочие безвозмездные поступления от 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</si>
  <si>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</si>
  <si>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</si>
  <si>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</t>
  </si>
  <si>
    <t>Всего поступлений доходов</t>
  </si>
  <si>
    <t>Код бюджетной классификации  РФ</t>
  </si>
  <si>
    <t>Утверждено в бюджете, тыс. руб.</t>
  </si>
  <si>
    <t>Неисполненные назначения, тыс. руб.</t>
  </si>
  <si>
    <t>Исполнение бюджета сельского поселения Игмасское по кодам классификации доходов за 2021год</t>
  </si>
  <si>
    <t xml:space="preserve">                                                                                                   Код бюджетной классификации  РФ</t>
  </si>
  <si>
    <t>1 00 00000 00 0000 000</t>
  </si>
  <si>
    <t>НАЛОГОВЫЕ И НЕНАЛОГОВЫЕ ДОХОДЫ</t>
  </si>
  <si>
    <t>1 01 02010 01 0000 110</t>
  </si>
  <si>
    <t>1 01 02030 01 0000 110</t>
  </si>
  <si>
    <t>1 06 00000 00 0000 000</t>
  </si>
  <si>
    <t>1 06 01000 00 000 110</t>
  </si>
  <si>
    <t>1 06 01030 10 000 110</t>
  </si>
  <si>
    <t>1 06 06033 10 0000 110</t>
  </si>
  <si>
    <t>1 06 06043 10 0000 110</t>
  </si>
  <si>
    <t>1 08 04020 01 0000 110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</si>
  <si>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</si>
  <si>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</si>
  <si>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</si>
  <si>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 Федерации</t>
  </si>
  <si>
    <t>Утверждено в бюджете тыс. руб.</t>
  </si>
  <si>
    <t xml:space="preserve">Исполнение бюджета сельского поселения Игмасское по кодам видов доходов, подвидов доходов, </t>
  </si>
  <si>
    <t>классификации операций сектора государственного управления за 2021 год</t>
  </si>
  <si>
    <t>Наименование показателя</t>
  </si>
  <si>
    <t>РЗ</t>
  </si>
  <si>
    <t>ПР</t>
  </si>
  <si>
    <t>Неисполненные  назначения, тыс. руб.</t>
  </si>
  <si>
    <t>ОБЩЕГОСУДАРСТВЕННЫЕ   ВОПРОСЫ</t>
  </si>
  <si>
    <t>Функционирование высшего должностного лица субъекта Р.Ф.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</si>
  <si>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</si>
  <si>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</si>
  <si>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</si>
  <si>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</si>
  <si>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</si>
  <si>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хозяйство, дорожные фонды</t>
  </si>
  <si>
    <t>ЖИЛИЩНО-КОММУНАЛЬНОЕ ХОЗЯЙСТВО</t>
  </si>
  <si>
    <t>Благоустройство</t>
  </si>
  <si>
    <t>ОБРАЗОВАНИЕ</t>
  </si>
  <si>
    <t xml:space="preserve">Молодёжная политика </t>
  </si>
  <si>
    <t>КУЛЬТУРА, КИНЕМАТОГРАФИЯ</t>
  </si>
  <si>
    <t>Культура</t>
  </si>
  <si>
    <t>СОЦИАЛЬНАЯ ПОЛИТИКА</t>
  </si>
  <si>
    <t>ФИЗИЧЕСКАЯ КУЛЬТУРА  И СПОРТ</t>
  </si>
  <si>
    <t>Другие вопросы в области физической культуры и спорта</t>
  </si>
  <si>
    <t>ВСЕГО  РАСХОДОВ</t>
  </si>
  <si>
    <t>Код ведомств</t>
  </si>
  <si>
    <t>ЦСР</t>
  </si>
  <si>
    <t>ВР</t>
  </si>
  <si>
    <t>Исполнено тыс. руб.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</si>
  <si>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</si>
  <si>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</si>
  <si>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Обеспечение деятельности  органов государственной (муниципальной) власти</t>
  </si>
  <si>
    <t>91 0 00 00000</t>
  </si>
  <si>
    <t>Глава муниципального образования</t>
  </si>
  <si>
    <t xml:space="preserve"> 91 1 00 00000</t>
  </si>
  <si>
    <t>Расходы на обеспечение функций  государственных (муниципальных) органов</t>
  </si>
  <si>
    <t>91 1 00 00190</t>
  </si>
  <si>
    <t>Расходы на  выплату персоналу государственных (муниципальных) органов</t>
  </si>
  <si>
    <t>Функционирование Правительства РФ, высших исполнительных  органов государственной власти субъектов РФ, местных администраций</t>
  </si>
  <si>
    <t>Расходы  на обеспечение функций государственных (муниципальных) органов</t>
  </si>
  <si>
    <t>91 0 00 00190</t>
  </si>
  <si>
    <t>Расходы на выплаты персоналу государственных (муниципальных) органов</t>
  </si>
  <si>
    <t>Иные закупки товаров, работ и услуг для  обеспечения государственных (муниципальных)  нужд</t>
  </si>
  <si>
    <t>Уплата налогов, сборов и иных платежей</t>
  </si>
  <si>
    <t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заключёнными соглашениями</t>
  </si>
  <si>
    <t>98 0 00 00000</t>
  </si>
  <si>
    <t>98 0 00 85010</t>
  </si>
  <si>
    <t>98 0 00 85020</t>
  </si>
  <si>
    <t>98 0 00 85070</t>
  </si>
  <si>
    <t xml:space="preserve">98 0 00 85070  </t>
  </si>
  <si>
    <t>Осуществление отдельных государственных полномочий</t>
  </si>
  <si>
    <t>78 0 00 00000</t>
  </si>
  <si>
    <t>78 0 00 72140</t>
  </si>
  <si>
    <t>Иные закупки товаров, работ и услуг для обеспечения государственных (муниципальных)  нужд</t>
  </si>
  <si>
    <t>Резервные фонды</t>
  </si>
  <si>
    <t>70 0 00 00000</t>
  </si>
  <si>
    <t>Резервные фонды местных администраций</t>
  </si>
  <si>
    <t>70 5 00 00000</t>
  </si>
  <si>
    <t>Резервные средства</t>
  </si>
  <si>
    <t>Реализация государственных функций, связанных с общегосударственным управлением</t>
  </si>
  <si>
    <t>97 0 00 00000</t>
  </si>
  <si>
    <t>Членский взнос в ассоциацию Совет муниципальных образований Вологодской области</t>
  </si>
  <si>
    <t>97 0 00 21010</t>
  </si>
  <si>
    <t>Осуществление первичного воинского учёта на территориях, где отсутствуют военные комиссариаты</t>
  </si>
  <si>
    <t>78 0 00 51180</t>
  </si>
  <si>
    <t>Расходы на выплаты персоналу государственных  (муниципальных) органов</t>
  </si>
  <si>
    <t>Реализация других функций, связанных с обеспечением национальной безопасности и правоохранительной деятельности</t>
  </si>
  <si>
    <t>77 0 00 00000</t>
  </si>
  <si>
    <t>Обеспечение первичных мер пожарной безопасности</t>
  </si>
  <si>
    <t>77 0 00 21520</t>
  </si>
  <si>
    <t>Реализация проекта «Народный бюджет»</t>
  </si>
  <si>
    <t>Дорожное хозяйство (дорожные фонды)</t>
  </si>
  <si>
    <t>82 0 00 00000</t>
  </si>
  <si>
    <t>Межбюджетные трансферты передаваемые из  бюджетов муниципальных районов в бюджеты сельских поселений на осуществление части полномочий по решению вопросов местного значения в соответствии с заключёнными соглашениями</t>
  </si>
  <si>
    <t>82 0 00 41200</t>
  </si>
  <si>
    <t>Мероприятия по благоустройству территории муниципального образования</t>
  </si>
  <si>
    <t>71 0 00 00000</t>
  </si>
  <si>
    <t xml:space="preserve">Уличное освещение </t>
  </si>
  <si>
    <t>71 0 00 21550</t>
  </si>
  <si>
    <t xml:space="preserve">Иные закупки товаров, работ и услуг для обеспечения государственных (муниципальных)  нужд </t>
  </si>
  <si>
    <t xml:space="preserve"> Организация и содержание мест захоронения</t>
  </si>
  <si>
    <t>71 0 00 21570</t>
  </si>
  <si>
    <t xml:space="preserve"> Иные закупки товаров, работ и услуг для государственных (муниципальных)  нужд</t>
  </si>
  <si>
    <t>Прочие мероприятия по благоустройству городских округов и поселений</t>
  </si>
  <si>
    <t>71 0 00 21580</t>
  </si>
  <si>
    <t xml:space="preserve"> Иные закупки товаров, работ и услуг для обеспечения государственных (муниципальных)  нужд</t>
  </si>
  <si>
    <t>Уличное освещение (софинансирование)</t>
  </si>
  <si>
    <t>71 0 00 S1090</t>
  </si>
  <si>
    <t xml:space="preserve">Реализация проекта «Народный бюджет» </t>
  </si>
  <si>
    <t>71 0 00 S2270</t>
  </si>
  <si>
    <t>Иные закупки товаров, работ и услуг для обеспечения  государственных (муниципальных)  нужд</t>
  </si>
  <si>
    <t>Осуществление отдельных государственных полномочий в области молодежной политики</t>
  </si>
  <si>
    <t>72 0 00 00000</t>
  </si>
  <si>
    <t>Проведение мероприятий  для детей и молодёжи</t>
  </si>
  <si>
    <t>72 0 00 21590</t>
  </si>
  <si>
    <t>КУЛЬТУРА , КИНЕМАТОГРАФИЯ</t>
  </si>
  <si>
    <t>Мероприятия в сфере культуры</t>
  </si>
  <si>
    <t>73 0 00 00000</t>
  </si>
  <si>
    <t>Учреждения культуры</t>
  </si>
  <si>
    <t>73 0 00 01590</t>
  </si>
  <si>
    <t>73 0 00 S2270</t>
  </si>
  <si>
    <t>79 0 00 00000</t>
  </si>
  <si>
    <t>Доплаты к государственным пенсиям лицам, замещавшим должности муниципальной службы и выборные должности</t>
  </si>
  <si>
    <t>Социальные выплаты гражданам, кроме публичных нормативных социальных выплат</t>
  </si>
  <si>
    <t>ФИЗИЧЕСКАЯ КУЛЬТУРА И СПОРТ</t>
  </si>
  <si>
    <t>Мероприятия по развитию физкультуры и массового спорта</t>
  </si>
  <si>
    <t>81 0 00 00000</t>
  </si>
  <si>
    <t>Физкультурно – оздоровительная работа и спортивные мероприятия</t>
  </si>
  <si>
    <t>81 0 00 21630</t>
  </si>
  <si>
    <t>ВСЕГО РАСХОДОВ</t>
  </si>
  <si>
    <t>01</t>
  </si>
  <si>
    <t>02</t>
  </si>
  <si>
    <t>04</t>
  </si>
  <si>
    <t>03</t>
  </si>
  <si>
    <t>09</t>
  </si>
  <si>
    <t>05</t>
  </si>
  <si>
    <t>07</t>
  </si>
  <si>
    <t>08</t>
  </si>
  <si>
    <t>00</t>
  </si>
  <si>
    <t>1 11 00000 00 0000 000</t>
  </si>
  <si>
    <t>1 11 05075 10 0000 120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</si>
  <si>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</si>
  <si>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</si>
  <si>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</si>
  <si>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1 01 02020 01 0000 110</t>
  </si>
  <si>
    <t>1 06 01030 10 0000 110</t>
  </si>
  <si>
    <t>2 03 00000 00 0000 150</t>
  </si>
  <si>
    <t xml:space="preserve">Прочие безвозмездные поступления от государственных организаций </t>
  </si>
  <si>
    <t>2 07 00000 00 0000 150</t>
  </si>
  <si>
    <t>Прочие безвозмездные поступления</t>
  </si>
  <si>
    <t>Прочие безвоздмездные поступления</t>
  </si>
  <si>
    <t>Исполнение, тыс. руб.</t>
  </si>
  <si>
    <t>11</t>
  </si>
  <si>
    <t>ОХРАНА ОКРУЖАЮЩЕЙ СРЕДЫ</t>
  </si>
  <si>
    <t>06</t>
  </si>
  <si>
    <t>98 0 00 85080</t>
  </si>
  <si>
    <t>Обеспечение проведения выборов и референдумов</t>
  </si>
  <si>
    <t>проведение выборов главы МО</t>
  </si>
  <si>
    <t>94 0 00 00000</t>
  </si>
  <si>
    <t>94 0 00 22010</t>
  </si>
  <si>
    <t>10</t>
  </si>
  <si>
    <t>98 0 00 20110</t>
  </si>
  <si>
    <t>Другие вопросы в области охраны окружающей среды</t>
  </si>
  <si>
    <t>Мероприятия в области охраны окружающей среды</t>
  </si>
  <si>
    <t>79 0 00 80020</t>
  </si>
  <si>
    <t>80 0 00 00000</t>
  </si>
  <si>
    <t>80 0 00 21610</t>
  </si>
  <si>
    <t>Исполнение бюджета сельского поселения Игмасское по разделам, подразделам  классификации  расходов  за  2021 год</t>
  </si>
  <si>
    <t xml:space="preserve">Исполнение бюджета сельского поселения Игмасское
по разделам, подразделам, целевым статьям и
видам расходов в  ведомственной  структуре  расходов за 2021 год
</t>
  </si>
  <si>
    <t xml:space="preserve"> 01 05 02 01 10  0000 610</t>
  </si>
  <si>
    <t>Уменьшение прочих остатков  денежных средств бюджетов сельских поселений</t>
  </si>
  <si>
    <t xml:space="preserve"> 01 05 02 01 00  0000 610</t>
  </si>
  <si>
    <t>Уменьшение прочих остатков  денежных средств бюджетов</t>
  </si>
  <si>
    <t xml:space="preserve"> 01 05 02 00 00  0000 600</t>
  </si>
  <si>
    <t>Уменьшение прочих остатков  средств бюджетов</t>
  </si>
  <si>
    <t xml:space="preserve"> 01 05 00 00 00  0000 600</t>
  </si>
  <si>
    <t>Уменьшение остатков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</si>
  <si>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</si>
  <si>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</si>
  <si>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01 05 02 01 00 0000 510</t>
  </si>
  <si>
    <t>Увеличение прочих остатков денежных средств бюджетов</t>
  </si>
  <si>
    <t xml:space="preserve"> 01 05 02 00 00 0000  500</t>
  </si>
  <si>
    <t>Увеличение прочих остатков средств бюджетов</t>
  </si>
  <si>
    <t xml:space="preserve"> 01 05 00 00 00 0000 500</t>
  </si>
  <si>
    <t>Увеличение остатков средств бюджетов</t>
  </si>
  <si>
    <t xml:space="preserve"> 01 05 00 00 00  0000 000</t>
  </si>
  <si>
    <t>Изменение остатков средств на счетах по учёту средств бюджетов</t>
  </si>
  <si>
    <t xml:space="preserve"> 01 00 00 00 00 0000 000</t>
  </si>
  <si>
    <t xml:space="preserve">Источники внутреннего финансирования дефицитов бюджетов </t>
  </si>
  <si>
    <t>Код источника финансирования дефицита бюджета по бюджетной классификации</t>
  </si>
  <si>
    <t>Наименование   показателя</t>
  </si>
  <si>
    <t>Источники финансирования дефицита бюджета  сельского поселения Игмасское по кодам классификации источников финансирования дефицитов бюджетов  в 2021 году</t>
  </si>
  <si>
    <t>Единица измерения: рубли</t>
  </si>
  <si>
    <t>№ п/п</t>
  </si>
  <si>
    <t>Вид расходов (согласно распоряжению администрации муниципального образования о выделении средств из резервного фонда)</t>
  </si>
  <si>
    <t>Сумма, (согласно распоряжений администрации муниципального образования о выделении средств из резервного фонда)</t>
  </si>
  <si>
    <t xml:space="preserve">Фактические расходы получателя средств </t>
  </si>
  <si>
    <t>Примечание (перечень документов, подтверждающих фактические расходы)</t>
  </si>
  <si>
    <t>Итого</t>
  </si>
  <si>
    <t>Отчет об использование  средств  Резервного  фонда администрации  сельского поселения Игмасское  в  2021 году</t>
  </si>
  <si>
    <t>Социальное обеспечение населения</t>
  </si>
  <si>
    <t>Мероприятия в области социальной политики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</si>
  <si>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</si>
  <si>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Приложение № 1 к проекту решения  </t>
  </si>
  <si>
    <t xml:space="preserve">Приложение № 2 к  проекту решения
 </t>
  </si>
  <si>
    <t xml:space="preserve">Приложение № 3 к  проекту решения
</t>
  </si>
  <si>
    <t xml:space="preserve">Приложение № 4 к  проекту решения
</t>
  </si>
  <si>
    <t xml:space="preserve">Приложение № 5 к проекту решения
 </t>
  </si>
  <si>
    <t xml:space="preserve">Приложение 6  к  проекту решения 
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</si>
  <si>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</si>
  <si>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Правительства Р.Ф., высших исполнительных  органов государственной власти субъектов Р.Ф., местных администраций</t>
  </si>
  <si>
    <t>Проведение выборов глав и депутатов Совета сельского поселения</t>
  </si>
  <si>
    <t>91 1 00 00000</t>
  </si>
  <si>
    <t>Специальные расходы</t>
  </si>
  <si>
    <t>Осуществление полномочий по содержанию автомобильных дорог местного значения в границах населенных пунктов</t>
  </si>
  <si>
    <t xml:space="preserve">Предотвращение загрязнения окружающей среды отходами производства и потребления </t>
  </si>
  <si>
    <t>Пособия, компенсации и иные социальные выплаты гражданам, кроме публичных нормативных обязательств</t>
  </si>
  <si>
    <t>Социальное погребение</t>
  </si>
  <si>
    <t xml:space="preserve">Выполнение полномочий сельских поселений по осуществлению внешнего муниципального финансового контроля </t>
  </si>
  <si>
    <t>Выполнение полномочий сельских поселений по внутреннему муниципальному финансовому контролю</t>
  </si>
  <si>
    <t>Выполнение полномочий сельских поселений по ведениюя бюджетного (бухгалтерского) учета</t>
  </si>
  <si>
    <t>Выполнение полномочий сельских поселений по составлению и рассмотрению проекта бюджета, утверждению и исполнению бюджета, осуществлению контроля за его исполнением, составлению и утверждению отчета об исполнении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</si>
</sst>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i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3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2" fillId="0" borderId="1" xfId="1" applyFont="1" applyBorder="1"/>
    <xf numFmtId="164" fontId="2" fillId="0" borderId="7" xfId="1" applyNumberFormat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2" fillId="0" borderId="0" xfId="1" applyFont="1" applyAlignment="1">
      <alignment wrapText="1"/>
    </xf>
    <xf numFmtId="0" fontId="25" fillId="0" borderId="0" xfId="1" applyFont="1"/>
    <xf numFmtId="0" fontId="4" fillId="0" borderId="4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24" fillId="0" borderId="4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24" fillId="0" borderId="7" xfId="1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8" fillId="0" borderId="5" xfId="0" applyFont="1" applyFill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5" fillId="0" borderId="3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164" fontId="2" fillId="0" borderId="9" xfId="1" applyNumberFormat="1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zoomScaleNormal="100" workbookViewId="0">
      <selection activeCell="E23" sqref="E23"/>
    </sheetView>
  </sheetViews>
  <sheetFormatPr defaultRowHeight="15" x14ac:dyDescent="0.25"/>
  <cols>
    <col min="1" max="1" width="5.42578125" customWidth="1"/>
    <col min="2" max="2" width="22.140625" customWidth="1"/>
    <col min="3" max="3" width="58.85546875" customWidth="1"/>
    <col min="4" max="4" width="10.5703125" customWidth="1"/>
    <col min="5" max="5" width="10.28515625" customWidth="1"/>
    <col min="6" max="6" width="11.42578125" bestFit="1" customWidth="1"/>
    <col min="7" max="7" width="13.7109375" customWidth="1"/>
  </cols>
  <sheetData>
    <row r="1" spans="1:7" ht="49.5" customHeight="1" x14ac:dyDescent="0.25">
      <c r="E1" s="113" t="s">
        <v>261</v>
      </c>
      <c r="F1" s="114"/>
      <c r="G1" s="114"/>
    </row>
    <row r="2" spans="1:7" x14ac:dyDescent="0.25">
      <c r="E2" s="14"/>
      <c r="F2" s="13"/>
      <c r="G2" s="14"/>
    </row>
    <row r="3" spans="1:7" x14ac:dyDescent="0.25">
      <c r="C3" s="15" t="s">
        <v>62</v>
      </c>
      <c r="F3" s="14"/>
      <c r="G3" s="14"/>
    </row>
    <row r="4" spans="1:7" ht="15.75" thickBot="1" x14ac:dyDescent="0.3"/>
    <row r="5" spans="1:7" x14ac:dyDescent="0.25">
      <c r="A5" s="108" t="s">
        <v>0</v>
      </c>
      <c r="B5" s="101" t="s">
        <v>59</v>
      </c>
      <c r="C5" s="101" t="s">
        <v>1</v>
      </c>
      <c r="D5" s="101" t="s">
        <v>60</v>
      </c>
      <c r="E5" s="101" t="s">
        <v>2</v>
      </c>
      <c r="F5" s="101" t="s">
        <v>3</v>
      </c>
      <c r="G5" s="101" t="s">
        <v>61</v>
      </c>
    </row>
    <row r="6" spans="1:7" x14ac:dyDescent="0.25">
      <c r="A6" s="109"/>
      <c r="B6" s="106"/>
      <c r="C6" s="102"/>
      <c r="D6" s="111"/>
      <c r="E6" s="102"/>
      <c r="F6" s="102"/>
      <c r="G6" s="111"/>
    </row>
    <row r="7" spans="1:7" ht="15.75" thickBot="1" x14ac:dyDescent="0.3">
      <c r="A7" s="110"/>
      <c r="B7" s="107"/>
      <c r="C7" s="103"/>
      <c r="D7" s="112"/>
      <c r="E7" s="103"/>
      <c r="F7" s="103"/>
      <c r="G7" s="112"/>
    </row>
    <row r="8" spans="1:7" x14ac:dyDescent="0.25">
      <c r="A8" s="92"/>
      <c r="B8" s="94" t="s">
        <v>4</v>
      </c>
      <c r="C8" s="95"/>
      <c r="D8" s="98">
        <f>SUM(D10+D15)</f>
        <v>116</v>
      </c>
      <c r="E8" s="98">
        <f>SUM(E10+E15)</f>
        <v>131.547</v>
      </c>
      <c r="F8" s="98">
        <f>SUM(E8/D8*100)</f>
        <v>113.40258620689654</v>
      </c>
      <c r="G8" s="98">
        <f>D8-E8</f>
        <v>-15.546999999999997</v>
      </c>
    </row>
    <row r="9" spans="1:7" ht="8.25" customHeight="1" thickBot="1" x14ac:dyDescent="0.3">
      <c r="A9" s="93"/>
      <c r="B9" s="96"/>
      <c r="C9" s="97"/>
      <c r="D9" s="99"/>
      <c r="E9" s="99"/>
      <c r="F9" s="100"/>
      <c r="G9" s="100"/>
    </row>
    <row r="10" spans="1:7" ht="22.5" customHeight="1" thickBot="1" x14ac:dyDescent="0.3">
      <c r="A10" s="2">
        <v>182</v>
      </c>
      <c r="B10" s="3" t="s">
        <v>5</v>
      </c>
      <c r="C10" s="4" t="s">
        <v>6</v>
      </c>
      <c r="D10" s="40">
        <f>D11</f>
        <v>42</v>
      </c>
      <c r="E10" s="40">
        <f>E11</f>
        <v>44.762</v>
      </c>
      <c r="F10" s="40">
        <f t="shared" ref="F10:F20" si="0">SUM(E10/D10*100)</f>
        <v>106.57619047619048</v>
      </c>
      <c r="G10" s="40">
        <f>D10-E10</f>
        <v>-2.7620000000000005</v>
      </c>
    </row>
    <row r="11" spans="1:7" ht="23.25" customHeight="1" thickBot="1" x14ac:dyDescent="0.3">
      <c r="A11" s="2">
        <v>182</v>
      </c>
      <c r="B11" s="3" t="s">
        <v>7</v>
      </c>
      <c r="C11" s="4" t="s">
        <v>8</v>
      </c>
      <c r="D11" s="35">
        <f>D12+D13+D14</f>
        <v>42</v>
      </c>
      <c r="E11" s="35">
        <f>E12+E13+E14</f>
        <v>44.762</v>
      </c>
      <c r="F11" s="40">
        <f t="shared" si="0"/>
        <v>106.57619047619048</v>
      </c>
      <c r="G11" s="40">
        <f t="shared" ref="G11:G19" si="1">D11-E11</f>
        <v>-2.7620000000000005</v>
      </c>
    </row>
    <row r="12" spans="1:7" ht="55.5" customHeight="1" thickBot="1" x14ac:dyDescent="0.3">
      <c r="A12" s="6">
        <v>182</v>
      </c>
      <c r="B12" s="1" t="s">
        <v>66</v>
      </c>
      <c r="C12" s="7" t="s">
        <v>9</v>
      </c>
      <c r="D12" s="36">
        <v>41</v>
      </c>
      <c r="E12" s="36">
        <v>43.847999999999999</v>
      </c>
      <c r="F12" s="49">
        <f t="shared" si="0"/>
        <v>106.94634146341464</v>
      </c>
      <c r="G12" s="40">
        <f t="shared" si="1"/>
        <v>-2.847999999999999</v>
      </c>
    </row>
    <row r="13" spans="1:7" ht="67.5" customHeight="1" thickBot="1" x14ac:dyDescent="0.3">
      <c r="A13" s="20">
        <v>182</v>
      </c>
      <c r="B13" s="20" t="s">
        <v>202</v>
      </c>
      <c r="C13" s="21" t="s">
        <v>10</v>
      </c>
      <c r="D13" s="22">
        <v>0.1</v>
      </c>
      <c r="E13" s="46">
        <v>2.1000000000000001E-2</v>
      </c>
      <c r="F13" s="49">
        <f t="shared" si="0"/>
        <v>21</v>
      </c>
      <c r="G13" s="40">
        <f t="shared" si="1"/>
        <v>7.9000000000000001E-2</v>
      </c>
    </row>
    <row r="14" spans="1:7" ht="33.75" customHeight="1" thickBot="1" x14ac:dyDescent="0.3">
      <c r="A14" s="6">
        <v>182</v>
      </c>
      <c r="B14" s="1" t="s">
        <v>67</v>
      </c>
      <c r="C14" s="7" t="s">
        <v>11</v>
      </c>
      <c r="D14" s="8">
        <v>0.9</v>
      </c>
      <c r="E14" s="36">
        <v>0.89300000000000002</v>
      </c>
      <c r="F14" s="49">
        <f t="shared" si="0"/>
        <v>99.222222222222229</v>
      </c>
      <c r="G14" s="40">
        <f t="shared" si="1"/>
        <v>7.0000000000000062E-3</v>
      </c>
    </row>
    <row r="15" spans="1:7" ht="21" customHeight="1" thickBot="1" x14ac:dyDescent="0.3">
      <c r="A15" s="2">
        <v>182</v>
      </c>
      <c r="B15" s="3" t="s">
        <v>12</v>
      </c>
      <c r="C15" s="4" t="s">
        <v>13</v>
      </c>
      <c r="D15" s="35">
        <f>D16+D18</f>
        <v>74</v>
      </c>
      <c r="E15" s="35">
        <f>E16+E18</f>
        <v>86.784999999999997</v>
      </c>
      <c r="F15" s="40">
        <f t="shared" si="0"/>
        <v>117.27702702702703</v>
      </c>
      <c r="G15" s="40">
        <f t="shared" si="1"/>
        <v>-12.784999999999997</v>
      </c>
    </row>
    <row r="16" spans="1:7" ht="24.75" customHeight="1" thickBot="1" x14ac:dyDescent="0.3">
      <c r="A16" s="2">
        <v>182</v>
      </c>
      <c r="B16" s="3" t="s">
        <v>14</v>
      </c>
      <c r="C16" s="4" t="s">
        <v>15</v>
      </c>
      <c r="D16" s="35">
        <f>D17</f>
        <v>27</v>
      </c>
      <c r="E16" s="35">
        <f>E17</f>
        <v>39.997999999999998</v>
      </c>
      <c r="F16" s="40">
        <f t="shared" si="0"/>
        <v>148.14074074074074</v>
      </c>
      <c r="G16" s="40">
        <f t="shared" si="1"/>
        <v>-12.997999999999998</v>
      </c>
    </row>
    <row r="17" spans="1:7" ht="24" customHeight="1" thickBot="1" x14ac:dyDescent="0.3">
      <c r="A17" s="6">
        <v>182</v>
      </c>
      <c r="B17" s="1" t="s">
        <v>203</v>
      </c>
      <c r="C17" s="7" t="s">
        <v>16</v>
      </c>
      <c r="D17" s="36">
        <v>27</v>
      </c>
      <c r="E17" s="36">
        <v>39.997999999999998</v>
      </c>
      <c r="F17" s="49">
        <f t="shared" si="0"/>
        <v>148.14074074074074</v>
      </c>
      <c r="G17" s="40">
        <f t="shared" si="1"/>
        <v>-12.997999999999998</v>
      </c>
    </row>
    <row r="18" spans="1:7" ht="21.75" customHeight="1" thickBot="1" x14ac:dyDescent="0.3">
      <c r="A18" s="2">
        <v>182</v>
      </c>
      <c r="B18" s="3" t="s">
        <v>17</v>
      </c>
      <c r="C18" s="4" t="s">
        <v>18</v>
      </c>
      <c r="D18" s="35">
        <f>D19+D20</f>
        <v>47</v>
      </c>
      <c r="E18" s="35">
        <f>E19+E20</f>
        <v>46.787000000000006</v>
      </c>
      <c r="F18" s="40">
        <f t="shared" si="0"/>
        <v>99.5468085106383</v>
      </c>
      <c r="G18" s="40">
        <f t="shared" si="1"/>
        <v>0.21299999999999386</v>
      </c>
    </row>
    <row r="19" spans="1:7" ht="28.5" customHeight="1" thickBot="1" x14ac:dyDescent="0.3">
      <c r="A19" s="6">
        <v>182</v>
      </c>
      <c r="B19" s="1" t="s">
        <v>71</v>
      </c>
      <c r="C19" s="7" t="s">
        <v>19</v>
      </c>
      <c r="D19" s="36">
        <v>11</v>
      </c>
      <c r="E19" s="36">
        <v>10.766999999999999</v>
      </c>
      <c r="F19" s="49">
        <f t="shared" si="0"/>
        <v>97.881818181818176</v>
      </c>
      <c r="G19" s="40">
        <f t="shared" si="1"/>
        <v>0.23300000000000054</v>
      </c>
    </row>
    <row r="20" spans="1:7" ht="39.75" customHeight="1" thickBot="1" x14ac:dyDescent="0.3">
      <c r="A20" s="6">
        <v>182</v>
      </c>
      <c r="B20" s="1" t="s">
        <v>72</v>
      </c>
      <c r="C20" s="7" t="s">
        <v>20</v>
      </c>
      <c r="D20" s="36">
        <v>36</v>
      </c>
      <c r="E20" s="36">
        <v>36.020000000000003</v>
      </c>
      <c r="F20" s="49">
        <f t="shared" si="0"/>
        <v>100.05555555555557</v>
      </c>
      <c r="G20" s="40">
        <f>D20-E20</f>
        <v>-2.0000000000003126E-2</v>
      </c>
    </row>
    <row r="21" spans="1:7" ht="17.25" customHeight="1" x14ac:dyDescent="0.25">
      <c r="A21" s="104"/>
      <c r="B21" s="94" t="s">
        <v>21</v>
      </c>
      <c r="C21" s="95"/>
      <c r="D21" s="98">
        <f>SUM(D23+D25+D27+D29+D31+D42+D44)</f>
        <v>4428.8799999999992</v>
      </c>
      <c r="E21" s="98">
        <f>SUM(E23+E25+E27+E29+E31+E42+E44)</f>
        <v>4373.8919999999998</v>
      </c>
      <c r="F21" s="98">
        <v>106.41330166270784</v>
      </c>
      <c r="G21" s="98">
        <f>D21-E21</f>
        <v>54.987999999999374</v>
      </c>
    </row>
    <row r="22" spans="1:7" ht="4.5" customHeight="1" thickBot="1" x14ac:dyDescent="0.3">
      <c r="A22" s="105"/>
      <c r="B22" s="96"/>
      <c r="C22" s="97"/>
      <c r="D22" s="99"/>
      <c r="E22" s="99"/>
      <c r="F22" s="100"/>
      <c r="G22" s="100"/>
    </row>
    <row r="23" spans="1:7" ht="21.75" customHeight="1" thickBot="1" x14ac:dyDescent="0.3">
      <c r="A23" s="2">
        <v>227</v>
      </c>
      <c r="B23" s="3" t="s">
        <v>22</v>
      </c>
      <c r="C23" s="4" t="s">
        <v>23</v>
      </c>
      <c r="D23" s="35">
        <f>D24</f>
        <v>4</v>
      </c>
      <c r="E23" s="5">
        <f>E24</f>
        <v>2.9</v>
      </c>
      <c r="F23" s="40">
        <f t="shared" ref="F23:F46" si="2">SUM(E23/D23*100)</f>
        <v>72.5</v>
      </c>
      <c r="G23" s="40">
        <f>D23-E23</f>
        <v>1.1000000000000001</v>
      </c>
    </row>
    <row r="24" spans="1:7" ht="51" customHeight="1" thickBot="1" x14ac:dyDescent="0.3">
      <c r="A24" s="6">
        <v>227</v>
      </c>
      <c r="B24" s="1" t="s">
        <v>73</v>
      </c>
      <c r="C24" s="7" t="s">
        <v>24</v>
      </c>
      <c r="D24" s="36">
        <v>4</v>
      </c>
      <c r="E24" s="8">
        <v>2.9</v>
      </c>
      <c r="F24" s="49">
        <f t="shared" si="2"/>
        <v>72.5</v>
      </c>
      <c r="G24" s="40">
        <f t="shared" ref="G24:G46" si="3">D24-E24</f>
        <v>1.1000000000000001</v>
      </c>
    </row>
    <row r="25" spans="1:7" ht="29.25" thickBot="1" x14ac:dyDescent="0.3">
      <c r="A25" s="2">
        <v>227</v>
      </c>
      <c r="B25" s="9" t="s">
        <v>197</v>
      </c>
      <c r="C25" s="50" t="s">
        <v>199</v>
      </c>
      <c r="D25" s="35">
        <f>D26</f>
        <v>24</v>
      </c>
      <c r="E25" s="35">
        <f>E26</f>
        <v>23.295999999999999</v>
      </c>
      <c r="F25" s="40">
        <f t="shared" si="2"/>
        <v>97.066666666666663</v>
      </c>
      <c r="G25" s="40">
        <f t="shared" si="3"/>
        <v>0.70400000000000063</v>
      </c>
    </row>
    <row r="26" spans="1:7" ht="30.75" thickBot="1" x14ac:dyDescent="0.3">
      <c r="A26" s="6">
        <v>227</v>
      </c>
      <c r="B26" s="11" t="s">
        <v>198</v>
      </c>
      <c r="C26" s="41" t="s">
        <v>200</v>
      </c>
      <c r="D26" s="36">
        <v>24</v>
      </c>
      <c r="E26" s="36">
        <v>23.295999999999999</v>
      </c>
      <c r="F26" s="49">
        <f t="shared" si="2"/>
        <v>97.066666666666663</v>
      </c>
      <c r="G26" s="40">
        <f t="shared" si="3"/>
        <v>0.70400000000000063</v>
      </c>
    </row>
    <row r="27" spans="1:7" ht="42" customHeight="1" thickBot="1" x14ac:dyDescent="0.3">
      <c r="A27" s="2">
        <v>227</v>
      </c>
      <c r="B27" s="9" t="s">
        <v>25</v>
      </c>
      <c r="C27" s="10" t="s">
        <v>26</v>
      </c>
      <c r="D27" s="35">
        <f>D28</f>
        <v>6</v>
      </c>
      <c r="E27" s="5">
        <f>E28</f>
        <v>6.8</v>
      </c>
      <c r="F27" s="40">
        <f t="shared" si="2"/>
        <v>113.33333333333333</v>
      </c>
      <c r="G27" s="40">
        <f t="shared" si="3"/>
        <v>-0.79999999999999982</v>
      </c>
    </row>
    <row r="28" spans="1:7" ht="29.25" customHeight="1" thickBot="1" x14ac:dyDescent="0.3">
      <c r="A28" s="6">
        <v>227</v>
      </c>
      <c r="B28" s="11" t="s">
        <v>27</v>
      </c>
      <c r="C28" s="12" t="s">
        <v>28</v>
      </c>
      <c r="D28" s="36">
        <v>6</v>
      </c>
      <c r="E28" s="8">
        <v>6.8</v>
      </c>
      <c r="F28" s="49">
        <f t="shared" si="2"/>
        <v>113.33333333333333</v>
      </c>
      <c r="G28" s="40">
        <f t="shared" si="3"/>
        <v>-0.79999999999999982</v>
      </c>
    </row>
    <row r="29" spans="1:7" ht="27.75" customHeight="1" thickBot="1" x14ac:dyDescent="0.3">
      <c r="A29" s="2">
        <v>227</v>
      </c>
      <c r="B29" s="9" t="s">
        <v>29</v>
      </c>
      <c r="C29" s="10" t="s">
        <v>30</v>
      </c>
      <c r="D29" s="35">
        <f>D30</f>
        <v>66.03</v>
      </c>
      <c r="E29" s="35">
        <f>E30</f>
        <v>66.03</v>
      </c>
      <c r="F29" s="40">
        <f t="shared" si="2"/>
        <v>100</v>
      </c>
      <c r="G29" s="40">
        <f t="shared" si="3"/>
        <v>0</v>
      </c>
    </row>
    <row r="30" spans="1:7" ht="71.25" customHeight="1" thickBot="1" x14ac:dyDescent="0.3">
      <c r="A30" s="6">
        <v>227</v>
      </c>
      <c r="B30" s="11" t="s">
        <v>31</v>
      </c>
      <c r="C30" s="12" t="s">
        <v>32</v>
      </c>
      <c r="D30" s="36">
        <v>66.03</v>
      </c>
      <c r="E30" s="36">
        <v>66.03</v>
      </c>
      <c r="F30" s="49">
        <f t="shared" si="2"/>
        <v>100</v>
      </c>
      <c r="G30" s="40">
        <f t="shared" si="3"/>
        <v>0</v>
      </c>
    </row>
    <row r="31" spans="1:7" ht="33" customHeight="1" thickBot="1" x14ac:dyDescent="0.3">
      <c r="A31" s="2">
        <v>227</v>
      </c>
      <c r="B31" s="48" t="s">
        <v>74</v>
      </c>
      <c r="C31" s="47" t="s">
        <v>201</v>
      </c>
      <c r="D31" s="35">
        <f>D32+D35+D37+D40</f>
        <v>4269.5</v>
      </c>
      <c r="E31" s="35">
        <f>E32+E35+E37+E40</f>
        <v>4215.4660000000003</v>
      </c>
      <c r="F31" s="40">
        <f t="shared" si="2"/>
        <v>98.73441855018153</v>
      </c>
      <c r="G31" s="40">
        <f t="shared" si="3"/>
        <v>54.033999999999651</v>
      </c>
    </row>
    <row r="32" spans="1:7" ht="49.5" customHeight="1" thickBot="1" x14ac:dyDescent="0.3">
      <c r="A32" s="2">
        <v>227</v>
      </c>
      <c r="B32" s="9" t="s">
        <v>33</v>
      </c>
      <c r="C32" s="10" t="s">
        <v>34</v>
      </c>
      <c r="D32" s="35">
        <f>D33+D34</f>
        <v>2864.1</v>
      </c>
      <c r="E32" s="35">
        <f>E33+E34</f>
        <v>2864.1</v>
      </c>
      <c r="F32" s="40">
        <f t="shared" si="2"/>
        <v>100</v>
      </c>
      <c r="G32" s="40">
        <f t="shared" si="3"/>
        <v>0</v>
      </c>
    </row>
    <row r="33" spans="1:7" ht="45" customHeight="1" thickBot="1" x14ac:dyDescent="0.3">
      <c r="A33" s="6">
        <v>227</v>
      </c>
      <c r="B33" s="11" t="s">
        <v>35</v>
      </c>
      <c r="C33" s="12" t="s">
        <v>36</v>
      </c>
      <c r="D33" s="36">
        <v>1296</v>
      </c>
      <c r="E33" s="36">
        <v>1296</v>
      </c>
      <c r="F33" s="49">
        <f t="shared" si="2"/>
        <v>100</v>
      </c>
      <c r="G33" s="40">
        <f t="shared" si="3"/>
        <v>0</v>
      </c>
    </row>
    <row r="34" spans="1:7" ht="45.75" customHeight="1" thickBot="1" x14ac:dyDescent="0.3">
      <c r="A34" s="6">
        <v>227</v>
      </c>
      <c r="B34" s="11" t="s">
        <v>37</v>
      </c>
      <c r="C34" s="12" t="s">
        <v>38</v>
      </c>
      <c r="D34" s="36">
        <v>1568.1</v>
      </c>
      <c r="E34" s="36">
        <v>1568.1</v>
      </c>
      <c r="F34" s="49">
        <f t="shared" si="2"/>
        <v>100</v>
      </c>
      <c r="G34" s="40">
        <f t="shared" si="3"/>
        <v>0</v>
      </c>
    </row>
    <row r="35" spans="1:7" ht="40.5" customHeight="1" thickBot="1" x14ac:dyDescent="0.3">
      <c r="A35" s="2">
        <v>227</v>
      </c>
      <c r="B35" s="9" t="s">
        <v>39</v>
      </c>
      <c r="C35" s="10" t="s">
        <v>40</v>
      </c>
      <c r="D35" s="5">
        <f>D36</f>
        <v>715.4</v>
      </c>
      <c r="E35" s="5">
        <f>E36</f>
        <v>664.5</v>
      </c>
      <c r="F35" s="40">
        <f t="shared" si="2"/>
        <v>92.885099245177528</v>
      </c>
      <c r="G35" s="40">
        <f t="shared" si="3"/>
        <v>50.899999999999977</v>
      </c>
    </row>
    <row r="36" spans="1:7" ht="31.5" customHeight="1" thickBot="1" x14ac:dyDescent="0.3">
      <c r="A36" s="6">
        <v>227</v>
      </c>
      <c r="B36" s="11" t="s">
        <v>41</v>
      </c>
      <c r="C36" s="12" t="s">
        <v>42</v>
      </c>
      <c r="D36" s="8">
        <v>715.4</v>
      </c>
      <c r="E36" s="8">
        <v>664.5</v>
      </c>
      <c r="F36" s="49">
        <f t="shared" si="2"/>
        <v>92.885099245177528</v>
      </c>
      <c r="G36" s="40">
        <f t="shared" si="3"/>
        <v>50.899999999999977</v>
      </c>
    </row>
    <row r="37" spans="1:7" ht="31.5" customHeight="1" thickBot="1" x14ac:dyDescent="0.3">
      <c r="A37" s="2">
        <v>227</v>
      </c>
      <c r="B37" s="9" t="s">
        <v>43</v>
      </c>
      <c r="C37" s="10" t="s">
        <v>44</v>
      </c>
      <c r="D37" s="35">
        <f>D38+D39</f>
        <v>106.5</v>
      </c>
      <c r="E37" s="35">
        <f>E38+E39</f>
        <v>106.5</v>
      </c>
      <c r="F37" s="40">
        <f t="shared" si="2"/>
        <v>100</v>
      </c>
      <c r="G37" s="40">
        <f t="shared" si="3"/>
        <v>0</v>
      </c>
    </row>
    <row r="38" spans="1:7" ht="42.75" customHeight="1" thickBot="1" x14ac:dyDescent="0.3">
      <c r="A38" s="6">
        <v>227</v>
      </c>
      <c r="B38" s="11" t="s">
        <v>45</v>
      </c>
      <c r="C38" s="12" t="s">
        <v>46</v>
      </c>
      <c r="D38" s="8">
        <v>104.5</v>
      </c>
      <c r="E38" s="8">
        <v>104.5</v>
      </c>
      <c r="F38" s="49">
        <f t="shared" si="2"/>
        <v>100</v>
      </c>
      <c r="G38" s="40">
        <f t="shared" si="3"/>
        <v>0</v>
      </c>
    </row>
    <row r="39" spans="1:7" ht="33" customHeight="1" thickBot="1" x14ac:dyDescent="0.3">
      <c r="A39" s="6">
        <v>227</v>
      </c>
      <c r="B39" s="11" t="s">
        <v>47</v>
      </c>
      <c r="C39" s="12" t="s">
        <v>48</v>
      </c>
      <c r="D39" s="36">
        <v>2</v>
      </c>
      <c r="E39" s="36">
        <v>2</v>
      </c>
      <c r="F39" s="49">
        <f t="shared" si="2"/>
        <v>100</v>
      </c>
      <c r="G39" s="40">
        <f t="shared" si="3"/>
        <v>0</v>
      </c>
    </row>
    <row r="40" spans="1:7" ht="26.25" customHeight="1" thickBot="1" x14ac:dyDescent="0.3">
      <c r="A40" s="2">
        <v>227</v>
      </c>
      <c r="B40" s="9" t="s">
        <v>49</v>
      </c>
      <c r="C40" s="10" t="s">
        <v>50</v>
      </c>
      <c r="D40" s="5">
        <f>D41</f>
        <v>583.5</v>
      </c>
      <c r="E40" s="35">
        <f>E41</f>
        <v>580.36599999999999</v>
      </c>
      <c r="F40" s="40">
        <f t="shared" si="2"/>
        <v>99.462896315338469</v>
      </c>
      <c r="G40" s="40">
        <f t="shared" si="3"/>
        <v>3.1340000000000146</v>
      </c>
    </row>
    <row r="41" spans="1:7" ht="59.25" customHeight="1" thickBot="1" x14ac:dyDescent="0.3">
      <c r="A41" s="6">
        <v>227</v>
      </c>
      <c r="B41" s="11" t="s">
        <v>51</v>
      </c>
      <c r="C41" s="12" t="s">
        <v>52</v>
      </c>
      <c r="D41" s="8">
        <v>583.5</v>
      </c>
      <c r="E41" s="36">
        <v>580.36599999999999</v>
      </c>
      <c r="F41" s="49">
        <f t="shared" si="2"/>
        <v>99.462896315338469</v>
      </c>
      <c r="G41" s="40">
        <f t="shared" si="3"/>
        <v>3.1340000000000146</v>
      </c>
    </row>
    <row r="42" spans="1:7" ht="30.75" customHeight="1" thickBot="1" x14ac:dyDescent="0.3">
      <c r="A42" s="2">
        <v>227</v>
      </c>
      <c r="B42" s="9" t="s">
        <v>204</v>
      </c>
      <c r="C42" s="10" t="s">
        <v>205</v>
      </c>
      <c r="D42" s="5">
        <f>D43</f>
        <v>14.4</v>
      </c>
      <c r="E42" s="5">
        <f>E43</f>
        <v>14.4</v>
      </c>
      <c r="F42" s="40">
        <f t="shared" ref="F42" si="4">SUM(E42/D42*100)</f>
        <v>100</v>
      </c>
      <c r="G42" s="40">
        <f t="shared" si="3"/>
        <v>0</v>
      </c>
    </row>
    <row r="43" spans="1:7" ht="35.25" customHeight="1" thickBot="1" x14ac:dyDescent="0.3">
      <c r="A43" s="6">
        <v>227</v>
      </c>
      <c r="B43" s="11" t="s">
        <v>53</v>
      </c>
      <c r="C43" s="12" t="s">
        <v>54</v>
      </c>
      <c r="D43" s="8">
        <v>14.4</v>
      </c>
      <c r="E43" s="8">
        <v>14.4</v>
      </c>
      <c r="F43" s="49">
        <f t="shared" si="2"/>
        <v>100</v>
      </c>
      <c r="G43" s="40">
        <f t="shared" si="3"/>
        <v>0</v>
      </c>
    </row>
    <row r="44" spans="1:7" ht="28.5" customHeight="1" thickBot="1" x14ac:dyDescent="0.3">
      <c r="A44" s="2">
        <v>227</v>
      </c>
      <c r="B44" s="9" t="s">
        <v>206</v>
      </c>
      <c r="C44" s="10" t="s">
        <v>208</v>
      </c>
      <c r="D44" s="35">
        <f>D45</f>
        <v>44.95</v>
      </c>
      <c r="E44" s="35">
        <f>E45</f>
        <v>45</v>
      </c>
      <c r="F44" s="40">
        <f t="shared" ref="F44" si="5">SUM(E44/D44*100)</f>
        <v>100.11123470522803</v>
      </c>
      <c r="G44" s="40">
        <f t="shared" si="3"/>
        <v>-4.9999999999997158E-2</v>
      </c>
    </row>
    <row r="45" spans="1:7" ht="33.75" customHeight="1" thickBot="1" x14ac:dyDescent="0.3">
      <c r="A45" s="6">
        <v>227</v>
      </c>
      <c r="B45" s="11" t="s">
        <v>55</v>
      </c>
      <c r="C45" s="12" t="s">
        <v>56</v>
      </c>
      <c r="D45" s="36">
        <v>44.95</v>
      </c>
      <c r="E45" s="36">
        <v>45</v>
      </c>
      <c r="F45" s="49">
        <f t="shared" si="2"/>
        <v>100.11123470522803</v>
      </c>
      <c r="G45" s="40">
        <f t="shared" si="3"/>
        <v>-4.9999999999997158E-2</v>
      </c>
    </row>
    <row r="46" spans="1:7" ht="30.75" customHeight="1" thickBot="1" x14ac:dyDescent="0.3">
      <c r="A46" s="2" t="s">
        <v>57</v>
      </c>
      <c r="B46" s="3"/>
      <c r="C46" s="9" t="s">
        <v>58</v>
      </c>
      <c r="D46" s="35">
        <f>D8+D21</f>
        <v>4544.8799999999992</v>
      </c>
      <c r="E46" s="35">
        <f>E8+E21</f>
        <v>4505.4389999999994</v>
      </c>
      <c r="F46" s="40">
        <f t="shared" si="2"/>
        <v>99.13218830860221</v>
      </c>
      <c r="G46" s="40">
        <f t="shared" si="3"/>
        <v>39.440999999999804</v>
      </c>
    </row>
  </sheetData>
  <mergeCells count="20">
    <mergeCell ref="B5:B7"/>
    <mergeCell ref="A5:A7"/>
    <mergeCell ref="D5:D7"/>
    <mergeCell ref="G5:G7"/>
    <mergeCell ref="E1:G1"/>
    <mergeCell ref="A21:A22"/>
    <mergeCell ref="B21:C22"/>
    <mergeCell ref="D21:D22"/>
    <mergeCell ref="E21:E22"/>
    <mergeCell ref="F21:F22"/>
    <mergeCell ref="G21:G22"/>
    <mergeCell ref="G8:G9"/>
    <mergeCell ref="C5:C7"/>
    <mergeCell ref="E5:E7"/>
    <mergeCell ref="F5:F7"/>
    <mergeCell ref="A8:A9"/>
    <mergeCell ref="B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7" sqref="D27"/>
    </sheetView>
  </sheetViews>
  <sheetFormatPr defaultRowHeight="15" x14ac:dyDescent="0.25"/>
  <cols>
    <col min="1" max="1" width="25.28515625" customWidth="1"/>
    <col min="2" max="2" width="67.5703125" customWidth="1"/>
    <col min="3" max="3" width="10.85546875" customWidth="1"/>
    <col min="4" max="4" width="10.28515625" customWidth="1"/>
    <col min="5" max="5" width="10" bestFit="1" customWidth="1"/>
    <col min="6" max="6" width="11.140625" customWidth="1"/>
  </cols>
  <sheetData>
    <row r="1" spans="1:6" ht="46.5" customHeight="1" x14ac:dyDescent="0.25">
      <c r="D1" s="113" t="s">
        <v>262</v>
      </c>
      <c r="E1" s="114"/>
      <c r="F1" s="114"/>
    </row>
    <row r="3" spans="1:6" x14ac:dyDescent="0.25">
      <c r="B3" s="15" t="s">
        <v>79</v>
      </c>
    </row>
    <row r="4" spans="1:6" ht="15.75" thickBot="1" x14ac:dyDescent="0.3">
      <c r="B4" s="15" t="s">
        <v>80</v>
      </c>
    </row>
    <row r="5" spans="1:6" ht="40.5" customHeight="1" x14ac:dyDescent="0.25">
      <c r="A5" s="101" t="s">
        <v>63</v>
      </c>
      <c r="B5" s="101" t="s">
        <v>1</v>
      </c>
      <c r="C5" s="101" t="s">
        <v>60</v>
      </c>
      <c r="D5" s="101" t="s">
        <v>209</v>
      </c>
      <c r="E5" s="101" t="s">
        <v>3</v>
      </c>
      <c r="F5" s="101" t="s">
        <v>61</v>
      </c>
    </row>
    <row r="6" spans="1:6" ht="15.75" thickBot="1" x14ac:dyDescent="0.3">
      <c r="A6" s="103"/>
      <c r="B6" s="103"/>
      <c r="C6" s="107"/>
      <c r="D6" s="103"/>
      <c r="E6" s="103"/>
      <c r="F6" s="103"/>
    </row>
    <row r="7" spans="1:6" ht="15.75" thickBot="1" x14ac:dyDescent="0.3">
      <c r="A7" s="2" t="s">
        <v>64</v>
      </c>
      <c r="B7" s="4" t="s">
        <v>65</v>
      </c>
      <c r="C7" s="35">
        <f>C8+C13+C19+C21+C23+C25</f>
        <v>216.03</v>
      </c>
      <c r="D7" s="35">
        <f>D8+D13+D19+D21+D23+D25</f>
        <v>230.56500000000003</v>
      </c>
      <c r="E7" s="35">
        <f>D7/C7*100</f>
        <v>106.72823218997362</v>
      </c>
      <c r="F7" s="35">
        <f t="shared" ref="F7:F42" si="0">C7-D7</f>
        <v>-14.535000000000025</v>
      </c>
    </row>
    <row r="8" spans="1:6" ht="21.75" customHeight="1" thickBot="1" x14ac:dyDescent="0.3">
      <c r="A8" s="2" t="s">
        <v>5</v>
      </c>
      <c r="B8" s="4" t="s">
        <v>6</v>
      </c>
      <c r="C8" s="35">
        <f>C9</f>
        <v>42</v>
      </c>
      <c r="D8" s="35">
        <f>D9</f>
        <v>44.758000000000003</v>
      </c>
      <c r="E8" s="35">
        <f>D8/C8*100</f>
        <v>106.56666666666668</v>
      </c>
      <c r="F8" s="35">
        <f t="shared" si="0"/>
        <v>-2.7580000000000027</v>
      </c>
    </row>
    <row r="9" spans="1:6" ht="24" customHeight="1" thickBot="1" x14ac:dyDescent="0.3">
      <c r="A9" s="2" t="s">
        <v>7</v>
      </c>
      <c r="B9" s="4" t="s">
        <v>8</v>
      </c>
      <c r="C9" s="35">
        <f>SUM(C10:C12)</f>
        <v>42</v>
      </c>
      <c r="D9" s="35">
        <f>SUM(D10:D12)</f>
        <v>44.758000000000003</v>
      </c>
      <c r="E9" s="35">
        <f t="shared" ref="E9:E43" si="1">D9/C9*100</f>
        <v>106.56666666666668</v>
      </c>
      <c r="F9" s="35">
        <f t="shared" si="0"/>
        <v>-2.7580000000000027</v>
      </c>
    </row>
    <row r="10" spans="1:6" ht="60" customHeight="1" thickBot="1" x14ac:dyDescent="0.3">
      <c r="A10" s="6" t="s">
        <v>66</v>
      </c>
      <c r="B10" s="7" t="s">
        <v>9</v>
      </c>
      <c r="C10" s="36">
        <v>41</v>
      </c>
      <c r="D10" s="36">
        <v>43.847000000000001</v>
      </c>
      <c r="E10" s="36">
        <f t="shared" si="1"/>
        <v>106.94390243902438</v>
      </c>
      <c r="F10" s="35">
        <f t="shared" si="0"/>
        <v>-2.8470000000000013</v>
      </c>
    </row>
    <row r="11" spans="1:6" ht="60" customHeight="1" thickBot="1" x14ac:dyDescent="0.3">
      <c r="A11" s="20" t="s">
        <v>202</v>
      </c>
      <c r="B11" s="21" t="s">
        <v>10</v>
      </c>
      <c r="C11" s="22">
        <v>0.1</v>
      </c>
      <c r="D11" s="46">
        <v>2.1000000000000001E-2</v>
      </c>
      <c r="E11" s="36">
        <f t="shared" si="1"/>
        <v>21</v>
      </c>
      <c r="F11" s="35">
        <f t="shared" si="0"/>
        <v>7.9000000000000001E-2</v>
      </c>
    </row>
    <row r="12" spans="1:6" ht="34.5" customHeight="1" thickBot="1" x14ac:dyDescent="0.3">
      <c r="A12" s="6" t="s">
        <v>67</v>
      </c>
      <c r="B12" s="7" t="s">
        <v>11</v>
      </c>
      <c r="C12" s="8">
        <v>0.9</v>
      </c>
      <c r="D12" s="36">
        <v>0.89</v>
      </c>
      <c r="E12" s="36">
        <f t="shared" si="1"/>
        <v>98.888888888888886</v>
      </c>
      <c r="F12" s="35">
        <f t="shared" si="0"/>
        <v>1.0000000000000009E-2</v>
      </c>
    </row>
    <row r="13" spans="1:6" ht="21.75" customHeight="1" thickBot="1" x14ac:dyDescent="0.3">
      <c r="A13" s="2" t="s">
        <v>68</v>
      </c>
      <c r="B13" s="4" t="s">
        <v>13</v>
      </c>
      <c r="C13" s="35">
        <f>C14+C16</f>
        <v>74</v>
      </c>
      <c r="D13" s="35">
        <f>D14+D16</f>
        <v>86.781000000000006</v>
      </c>
      <c r="E13" s="35">
        <f t="shared" si="1"/>
        <v>117.27162162162163</v>
      </c>
      <c r="F13" s="35">
        <f t="shared" si="0"/>
        <v>-12.781000000000006</v>
      </c>
    </row>
    <row r="14" spans="1:6" ht="21.75" customHeight="1" thickBot="1" x14ac:dyDescent="0.3">
      <c r="A14" s="2" t="s">
        <v>69</v>
      </c>
      <c r="B14" s="4" t="s">
        <v>15</v>
      </c>
      <c r="C14" s="35">
        <f>C15</f>
        <v>27</v>
      </c>
      <c r="D14" s="35">
        <f>D15</f>
        <v>39.997</v>
      </c>
      <c r="E14" s="35">
        <f t="shared" si="1"/>
        <v>148.13703703703703</v>
      </c>
      <c r="F14" s="35">
        <f t="shared" si="0"/>
        <v>-12.997</v>
      </c>
    </row>
    <row r="15" spans="1:6" ht="40.5" customHeight="1" thickBot="1" x14ac:dyDescent="0.3">
      <c r="A15" s="6" t="s">
        <v>70</v>
      </c>
      <c r="B15" s="7" t="s">
        <v>16</v>
      </c>
      <c r="C15" s="36">
        <v>27</v>
      </c>
      <c r="D15" s="36">
        <v>39.997</v>
      </c>
      <c r="E15" s="36">
        <f t="shared" si="1"/>
        <v>148.13703703703703</v>
      </c>
      <c r="F15" s="35">
        <f t="shared" si="0"/>
        <v>-12.997</v>
      </c>
    </row>
    <row r="16" spans="1:6" ht="25.5" customHeight="1" thickBot="1" x14ac:dyDescent="0.3">
      <c r="A16" s="2" t="s">
        <v>17</v>
      </c>
      <c r="B16" s="4" t="s">
        <v>18</v>
      </c>
      <c r="C16" s="35">
        <f>C17+C18</f>
        <v>47</v>
      </c>
      <c r="D16" s="35">
        <f>D17+D18</f>
        <v>46.784000000000006</v>
      </c>
      <c r="E16" s="35">
        <f t="shared" si="1"/>
        <v>99.540425531914906</v>
      </c>
      <c r="F16" s="35">
        <f t="shared" si="0"/>
        <v>0.21599999999999397</v>
      </c>
    </row>
    <row r="17" spans="1:6" ht="36.75" customHeight="1" thickBot="1" x14ac:dyDescent="0.3">
      <c r="A17" s="20" t="s">
        <v>71</v>
      </c>
      <c r="B17" s="42" t="s">
        <v>19</v>
      </c>
      <c r="C17" s="43">
        <v>11</v>
      </c>
      <c r="D17" s="43">
        <v>10.766999999999999</v>
      </c>
      <c r="E17" s="36">
        <f t="shared" si="1"/>
        <v>97.881818181818176</v>
      </c>
      <c r="F17" s="35">
        <f t="shared" si="0"/>
        <v>0.23300000000000054</v>
      </c>
    </row>
    <row r="18" spans="1:6" ht="39.75" customHeight="1" thickBot="1" x14ac:dyDescent="0.3">
      <c r="A18" s="6" t="s">
        <v>72</v>
      </c>
      <c r="B18" s="7" t="s">
        <v>20</v>
      </c>
      <c r="C18" s="36">
        <v>36</v>
      </c>
      <c r="D18" s="36">
        <v>36.017000000000003</v>
      </c>
      <c r="E18" s="36">
        <f t="shared" si="1"/>
        <v>100.04722222222222</v>
      </c>
      <c r="F18" s="35">
        <f t="shared" si="0"/>
        <v>-1.7000000000003013E-2</v>
      </c>
    </row>
    <row r="19" spans="1:6" ht="24" customHeight="1" thickBot="1" x14ac:dyDescent="0.3">
      <c r="A19" s="2" t="s">
        <v>22</v>
      </c>
      <c r="B19" s="4" t="s">
        <v>23</v>
      </c>
      <c r="C19" s="35">
        <f>C20</f>
        <v>4</v>
      </c>
      <c r="D19" s="5">
        <f>D20</f>
        <v>2.9</v>
      </c>
      <c r="E19" s="35">
        <f>D19/C19*100</f>
        <v>72.5</v>
      </c>
      <c r="F19" s="35">
        <f t="shared" si="0"/>
        <v>1.1000000000000001</v>
      </c>
    </row>
    <row r="20" spans="1:6" ht="48" customHeight="1" thickBot="1" x14ac:dyDescent="0.3">
      <c r="A20" s="83" t="s">
        <v>73</v>
      </c>
      <c r="B20" s="7" t="s">
        <v>24</v>
      </c>
      <c r="C20" s="36">
        <v>4</v>
      </c>
      <c r="D20" s="8">
        <v>2.9</v>
      </c>
      <c r="E20" s="36">
        <f t="shared" si="1"/>
        <v>72.5</v>
      </c>
      <c r="F20" s="35">
        <f t="shared" si="0"/>
        <v>1.1000000000000001</v>
      </c>
    </row>
    <row r="21" spans="1:6" ht="36" customHeight="1" thickBot="1" x14ac:dyDescent="0.3">
      <c r="A21" s="87" t="s">
        <v>197</v>
      </c>
      <c r="B21" s="85" t="s">
        <v>199</v>
      </c>
      <c r="C21" s="35">
        <f>C22</f>
        <v>24</v>
      </c>
      <c r="D21" s="35">
        <f>D22</f>
        <v>23.295999999999999</v>
      </c>
      <c r="E21" s="35">
        <f t="shared" si="1"/>
        <v>97.066666666666663</v>
      </c>
      <c r="F21" s="35">
        <f t="shared" si="0"/>
        <v>0.70400000000000063</v>
      </c>
    </row>
    <row r="22" spans="1:6" ht="35.25" customHeight="1" thickBot="1" x14ac:dyDescent="0.3">
      <c r="A22" s="88" t="s">
        <v>198</v>
      </c>
      <c r="B22" s="86" t="s">
        <v>200</v>
      </c>
      <c r="C22" s="36">
        <v>24</v>
      </c>
      <c r="D22" s="36">
        <v>23.295999999999999</v>
      </c>
      <c r="E22" s="36">
        <f t="shared" si="1"/>
        <v>97.066666666666663</v>
      </c>
      <c r="F22" s="35">
        <f t="shared" si="0"/>
        <v>0.70400000000000063</v>
      </c>
    </row>
    <row r="23" spans="1:6" ht="31.5" customHeight="1" thickBot="1" x14ac:dyDescent="0.3">
      <c r="A23" s="16" t="s">
        <v>25</v>
      </c>
      <c r="B23" s="10" t="s">
        <v>26</v>
      </c>
      <c r="C23" s="35">
        <f>C24</f>
        <v>6</v>
      </c>
      <c r="D23" s="5">
        <f>D24</f>
        <v>6.8</v>
      </c>
      <c r="E23" s="35">
        <f t="shared" si="1"/>
        <v>113.33333333333333</v>
      </c>
      <c r="F23" s="35">
        <f t="shared" si="0"/>
        <v>-0.79999999999999982</v>
      </c>
    </row>
    <row r="24" spans="1:6" ht="33" customHeight="1" thickBot="1" x14ac:dyDescent="0.3">
      <c r="A24" s="17" t="s">
        <v>27</v>
      </c>
      <c r="B24" s="12" t="s">
        <v>28</v>
      </c>
      <c r="C24" s="36">
        <v>6</v>
      </c>
      <c r="D24" s="8">
        <v>6.8</v>
      </c>
      <c r="E24" s="36">
        <f t="shared" si="1"/>
        <v>113.33333333333333</v>
      </c>
      <c r="F24" s="35">
        <f t="shared" si="0"/>
        <v>-0.79999999999999982</v>
      </c>
    </row>
    <row r="25" spans="1:6" ht="36.75" customHeight="1" thickBot="1" x14ac:dyDescent="0.3">
      <c r="A25" s="16" t="s">
        <v>29</v>
      </c>
      <c r="B25" s="10" t="s">
        <v>30</v>
      </c>
      <c r="C25" s="35">
        <f>C26</f>
        <v>66.03</v>
      </c>
      <c r="D25" s="35">
        <f>D26</f>
        <v>66.03</v>
      </c>
      <c r="E25" s="35">
        <f t="shared" si="1"/>
        <v>100</v>
      </c>
      <c r="F25" s="35">
        <f t="shared" si="0"/>
        <v>0</v>
      </c>
    </row>
    <row r="26" spans="1:6" ht="61.5" customHeight="1" thickBot="1" x14ac:dyDescent="0.3">
      <c r="A26" s="17" t="s">
        <v>31</v>
      </c>
      <c r="B26" s="12" t="s">
        <v>32</v>
      </c>
      <c r="C26" s="36">
        <v>66.03</v>
      </c>
      <c r="D26" s="36">
        <v>66.03</v>
      </c>
      <c r="E26" s="36">
        <f t="shared" si="1"/>
        <v>100</v>
      </c>
      <c r="F26" s="35">
        <f t="shared" si="0"/>
        <v>0</v>
      </c>
    </row>
    <row r="27" spans="1:6" ht="26.25" customHeight="1" thickBot="1" x14ac:dyDescent="0.3">
      <c r="A27" s="2" t="s">
        <v>74</v>
      </c>
      <c r="B27" s="4" t="s">
        <v>75</v>
      </c>
      <c r="C27" s="51">
        <f>C28+C39+C41</f>
        <v>4328.8499999999995</v>
      </c>
      <c r="D27" s="51">
        <f>D28+D39+D41</f>
        <v>4274.8919999999998</v>
      </c>
      <c r="E27" s="35">
        <f t="shared" si="1"/>
        <v>98.753525763193466</v>
      </c>
      <c r="F27" s="35">
        <f t="shared" si="0"/>
        <v>53.957999999999629</v>
      </c>
    </row>
    <row r="28" spans="1:6" ht="30" customHeight="1" thickBot="1" x14ac:dyDescent="0.3">
      <c r="A28" s="2" t="s">
        <v>76</v>
      </c>
      <c r="B28" s="81" t="s">
        <v>77</v>
      </c>
      <c r="C28" s="40">
        <f>C29+C32+C34+C37</f>
        <v>4269.5</v>
      </c>
      <c r="D28" s="40">
        <f>D29+D32+D34+D37</f>
        <v>4215.4920000000002</v>
      </c>
      <c r="E28" s="35">
        <f t="shared" si="1"/>
        <v>98.735027520786971</v>
      </c>
      <c r="F28" s="35">
        <f t="shared" si="0"/>
        <v>54.007999999999811</v>
      </c>
    </row>
    <row r="29" spans="1:6" ht="34.5" customHeight="1" thickBot="1" x14ac:dyDescent="0.3">
      <c r="A29" s="16" t="s">
        <v>33</v>
      </c>
      <c r="B29" s="10" t="s">
        <v>34</v>
      </c>
      <c r="C29" s="35">
        <f>C30+C31</f>
        <v>2864.1</v>
      </c>
      <c r="D29" s="35">
        <f>D30+D31</f>
        <v>2864.096</v>
      </c>
      <c r="E29" s="35">
        <f t="shared" si="1"/>
        <v>99.999860340071933</v>
      </c>
      <c r="F29" s="35">
        <f t="shared" si="0"/>
        <v>3.9999999999054126E-3</v>
      </c>
    </row>
    <row r="30" spans="1:6" ht="39" customHeight="1" thickBot="1" x14ac:dyDescent="0.3">
      <c r="A30" s="17" t="s">
        <v>35</v>
      </c>
      <c r="B30" s="12" t="s">
        <v>36</v>
      </c>
      <c r="C30" s="36">
        <v>1296</v>
      </c>
      <c r="D30" s="36">
        <v>1296</v>
      </c>
      <c r="E30" s="36">
        <f t="shared" si="1"/>
        <v>100</v>
      </c>
      <c r="F30" s="35">
        <f t="shared" si="0"/>
        <v>0</v>
      </c>
    </row>
    <row r="31" spans="1:6" ht="39" customHeight="1" thickBot="1" x14ac:dyDescent="0.3">
      <c r="A31" s="17" t="s">
        <v>37</v>
      </c>
      <c r="B31" s="12" t="s">
        <v>38</v>
      </c>
      <c r="C31" s="36">
        <v>1568.1</v>
      </c>
      <c r="D31" s="36">
        <v>1568.096</v>
      </c>
      <c r="E31" s="36">
        <f t="shared" si="1"/>
        <v>99.999744914227421</v>
      </c>
      <c r="F31" s="35">
        <f t="shared" si="0"/>
        <v>3.9999999999054126E-3</v>
      </c>
    </row>
    <row r="32" spans="1:6" ht="39.75" customHeight="1" thickBot="1" x14ac:dyDescent="0.3">
      <c r="A32" s="16" t="s">
        <v>39</v>
      </c>
      <c r="B32" s="10" t="s">
        <v>40</v>
      </c>
      <c r="C32" s="5">
        <f>C33</f>
        <v>715.4</v>
      </c>
      <c r="D32" s="35">
        <f>D33</f>
        <v>664.53</v>
      </c>
      <c r="E32" s="35">
        <f t="shared" si="1"/>
        <v>92.889292703382722</v>
      </c>
      <c r="F32" s="35">
        <f t="shared" si="0"/>
        <v>50.870000000000005</v>
      </c>
    </row>
    <row r="33" spans="1:6" ht="30" customHeight="1" thickBot="1" x14ac:dyDescent="0.3">
      <c r="A33" s="17" t="s">
        <v>41</v>
      </c>
      <c r="B33" s="12" t="s">
        <v>42</v>
      </c>
      <c r="C33" s="8">
        <v>715.4</v>
      </c>
      <c r="D33" s="36">
        <v>664.53</v>
      </c>
      <c r="E33" s="36">
        <f t="shared" si="1"/>
        <v>92.889292703382722</v>
      </c>
      <c r="F33" s="35">
        <f t="shared" si="0"/>
        <v>50.870000000000005</v>
      </c>
    </row>
    <row r="34" spans="1:6" ht="27" customHeight="1" thickBot="1" x14ac:dyDescent="0.3">
      <c r="A34" s="16" t="s">
        <v>43</v>
      </c>
      <c r="B34" s="10" t="s">
        <v>44</v>
      </c>
      <c r="C34" s="35">
        <f>C35+C36</f>
        <v>106.5</v>
      </c>
      <c r="D34" s="35">
        <f>D35+D36</f>
        <v>106.5</v>
      </c>
      <c r="E34" s="35">
        <f t="shared" si="1"/>
        <v>100</v>
      </c>
      <c r="F34" s="35">
        <f t="shared" si="0"/>
        <v>0</v>
      </c>
    </row>
    <row r="35" spans="1:6" ht="43.5" customHeight="1" thickBot="1" x14ac:dyDescent="0.3">
      <c r="A35" s="17" t="s">
        <v>45</v>
      </c>
      <c r="B35" s="12" t="s">
        <v>46</v>
      </c>
      <c r="C35" s="8">
        <v>104.5</v>
      </c>
      <c r="D35" s="8">
        <v>104.5</v>
      </c>
      <c r="E35" s="36">
        <f t="shared" si="1"/>
        <v>100</v>
      </c>
      <c r="F35" s="35">
        <f t="shared" si="0"/>
        <v>0</v>
      </c>
    </row>
    <row r="36" spans="1:6" ht="29.25" customHeight="1" thickBot="1" x14ac:dyDescent="0.3">
      <c r="A36" s="17" t="s">
        <v>47</v>
      </c>
      <c r="B36" s="12" t="s">
        <v>48</v>
      </c>
      <c r="C36" s="36">
        <v>2</v>
      </c>
      <c r="D36" s="36">
        <v>2</v>
      </c>
      <c r="E36" s="36">
        <f t="shared" si="1"/>
        <v>100</v>
      </c>
      <c r="F36" s="35">
        <f t="shared" si="0"/>
        <v>0</v>
      </c>
    </row>
    <row r="37" spans="1:6" ht="20.25" customHeight="1" thickBot="1" x14ac:dyDescent="0.3">
      <c r="A37" s="16" t="s">
        <v>49</v>
      </c>
      <c r="B37" s="10" t="s">
        <v>50</v>
      </c>
      <c r="C37" s="35">
        <f>C38</f>
        <v>583.5</v>
      </c>
      <c r="D37" s="35">
        <f>D38</f>
        <v>580.36599999999999</v>
      </c>
      <c r="E37" s="35">
        <f t="shared" si="1"/>
        <v>99.462896315338469</v>
      </c>
      <c r="F37" s="35">
        <f t="shared" si="0"/>
        <v>3.1340000000000146</v>
      </c>
    </row>
    <row r="38" spans="1:6" ht="50.25" customHeight="1" thickBot="1" x14ac:dyDescent="0.3">
      <c r="A38" s="17" t="s">
        <v>51</v>
      </c>
      <c r="B38" s="12" t="s">
        <v>52</v>
      </c>
      <c r="C38" s="8">
        <v>583.5</v>
      </c>
      <c r="D38" s="36">
        <v>580.36599999999999</v>
      </c>
      <c r="E38" s="36">
        <f t="shared" si="1"/>
        <v>99.462896315338469</v>
      </c>
      <c r="F38" s="35">
        <f t="shared" si="0"/>
        <v>3.1340000000000146</v>
      </c>
    </row>
    <row r="39" spans="1:6" ht="33.75" customHeight="1" thickBot="1" x14ac:dyDescent="0.3">
      <c r="A39" s="16" t="s">
        <v>204</v>
      </c>
      <c r="B39" s="10" t="s">
        <v>205</v>
      </c>
      <c r="C39" s="5">
        <f>C40</f>
        <v>14.4</v>
      </c>
      <c r="D39" s="5">
        <f>D40</f>
        <v>14.4</v>
      </c>
      <c r="E39" s="35">
        <f t="shared" si="1"/>
        <v>100</v>
      </c>
      <c r="F39" s="35">
        <f t="shared" si="0"/>
        <v>0</v>
      </c>
    </row>
    <row r="40" spans="1:6" ht="36" customHeight="1" thickBot="1" x14ac:dyDescent="0.3">
      <c r="A40" s="16" t="s">
        <v>53</v>
      </c>
      <c r="B40" s="12" t="s">
        <v>54</v>
      </c>
      <c r="C40" s="8">
        <v>14.4</v>
      </c>
      <c r="D40" s="8">
        <v>14.4</v>
      </c>
      <c r="E40" s="36">
        <f t="shared" si="1"/>
        <v>100</v>
      </c>
      <c r="F40" s="35">
        <f t="shared" si="0"/>
        <v>0</v>
      </c>
    </row>
    <row r="41" spans="1:6" ht="24" customHeight="1" thickBot="1" x14ac:dyDescent="0.3">
      <c r="A41" s="16" t="s">
        <v>206</v>
      </c>
      <c r="B41" s="10" t="s">
        <v>207</v>
      </c>
      <c r="C41" s="35">
        <f>C42</f>
        <v>44.95</v>
      </c>
      <c r="D41" s="35">
        <f>D42</f>
        <v>45</v>
      </c>
      <c r="E41" s="35">
        <f t="shared" si="1"/>
        <v>100.11123470522803</v>
      </c>
      <c r="F41" s="35">
        <f t="shared" si="0"/>
        <v>-4.9999999999997158E-2</v>
      </c>
    </row>
    <row r="42" spans="1:6" ht="36.75" customHeight="1" thickBot="1" x14ac:dyDescent="0.3">
      <c r="A42" s="16" t="s">
        <v>55</v>
      </c>
      <c r="B42" s="12" t="s">
        <v>56</v>
      </c>
      <c r="C42" s="36">
        <v>44.95</v>
      </c>
      <c r="D42" s="36">
        <v>45</v>
      </c>
      <c r="E42" s="36">
        <f t="shared" si="1"/>
        <v>100.11123470522803</v>
      </c>
      <c r="F42" s="35">
        <f t="shared" si="0"/>
        <v>-4.9999999999997158E-2</v>
      </c>
    </row>
    <row r="43" spans="1:6" ht="32.25" customHeight="1" thickBot="1" x14ac:dyDescent="0.3">
      <c r="A43" s="2"/>
      <c r="B43" s="9" t="s">
        <v>58</v>
      </c>
      <c r="C43" s="35">
        <f>C7+C27</f>
        <v>4544.8799999999992</v>
      </c>
      <c r="D43" s="35">
        <f>D7+D27</f>
        <v>4505.4569999999994</v>
      </c>
      <c r="E43" s="35">
        <f t="shared" si="1"/>
        <v>99.132584358662939</v>
      </c>
      <c r="F43" s="35">
        <v>39.4</v>
      </c>
    </row>
  </sheetData>
  <mergeCells count="7">
    <mergeCell ref="D1:F1"/>
    <mergeCell ref="A5:A6"/>
    <mergeCell ref="B5:B6"/>
    <mergeCell ref="D5:D6"/>
    <mergeCell ref="E5:E6"/>
    <mergeCell ref="F5:F6"/>
    <mergeCell ref="C5:C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9" sqref="D9"/>
    </sheetView>
  </sheetViews>
  <sheetFormatPr defaultRowHeight="15" x14ac:dyDescent="0.25"/>
  <cols>
    <col min="1" max="1" width="66.5703125" customWidth="1"/>
    <col min="6" max="6" width="10" bestFit="1" customWidth="1"/>
    <col min="7" max="7" width="11.5703125" customWidth="1"/>
  </cols>
  <sheetData>
    <row r="1" spans="1:7" ht="44.25" customHeight="1" x14ac:dyDescent="0.25">
      <c r="F1" s="115" t="s">
        <v>263</v>
      </c>
      <c r="G1" s="116"/>
    </row>
    <row r="3" spans="1:7" ht="18" customHeight="1" x14ac:dyDescent="0.25">
      <c r="A3" s="117" t="s">
        <v>225</v>
      </c>
      <c r="B3" s="117"/>
      <c r="C3" s="117"/>
      <c r="D3" s="117"/>
      <c r="E3" s="117"/>
      <c r="F3" s="117"/>
      <c r="G3" s="117"/>
    </row>
    <row r="4" spans="1:7" ht="18" customHeight="1" thickBot="1" x14ac:dyDescent="0.3">
      <c r="A4" s="64"/>
      <c r="B4" s="64"/>
      <c r="C4" s="64"/>
      <c r="D4" s="64"/>
      <c r="E4" s="64"/>
      <c r="F4" s="64"/>
      <c r="G4" s="64"/>
    </row>
    <row r="5" spans="1:7" x14ac:dyDescent="0.25">
      <c r="A5" s="104" t="s">
        <v>81</v>
      </c>
      <c r="B5" s="104" t="s">
        <v>82</v>
      </c>
      <c r="C5" s="104" t="s">
        <v>83</v>
      </c>
      <c r="D5" s="104" t="s">
        <v>60</v>
      </c>
      <c r="E5" s="104" t="s">
        <v>2</v>
      </c>
      <c r="F5" s="104" t="s">
        <v>3</v>
      </c>
      <c r="G5" s="104" t="s">
        <v>84</v>
      </c>
    </row>
    <row r="6" spans="1:7" ht="30" customHeight="1" thickBot="1" x14ac:dyDescent="0.3">
      <c r="A6" s="105"/>
      <c r="B6" s="105"/>
      <c r="C6" s="105"/>
      <c r="D6" s="118"/>
      <c r="E6" s="118"/>
      <c r="F6" s="105"/>
      <c r="G6" s="105"/>
    </row>
    <row r="7" spans="1:7" ht="15.75" thickBot="1" x14ac:dyDescent="0.3">
      <c r="A7" s="23" t="s">
        <v>85</v>
      </c>
      <c r="B7" s="52" t="s">
        <v>188</v>
      </c>
      <c r="C7" s="52" t="s">
        <v>196</v>
      </c>
      <c r="D7" s="40">
        <f>D8+D9+D10+D11+D12</f>
        <v>2366.44</v>
      </c>
      <c r="E7" s="40">
        <f>E8+E9+E10+E11+E12</f>
        <v>2334.6639999999998</v>
      </c>
      <c r="F7" s="40">
        <f>E7/D7*100</f>
        <v>98.657223508730397</v>
      </c>
      <c r="G7" s="40">
        <f>D7-E7</f>
        <v>31.776000000000295</v>
      </c>
    </row>
    <row r="8" spans="1:7" ht="36" customHeight="1" thickBot="1" x14ac:dyDescent="0.3">
      <c r="A8" s="24" t="s">
        <v>86</v>
      </c>
      <c r="B8" s="53" t="s">
        <v>188</v>
      </c>
      <c r="C8" s="53" t="s">
        <v>189</v>
      </c>
      <c r="D8" s="49">
        <v>735.44</v>
      </c>
      <c r="E8" s="49">
        <v>735.44</v>
      </c>
      <c r="F8" s="49">
        <f t="shared" ref="F8:F31" si="0">E8/D8*100</f>
        <v>100</v>
      </c>
      <c r="G8" s="40">
        <f t="shared" ref="G8:G31" si="1">D8-E8</f>
        <v>0</v>
      </c>
    </row>
    <row r="9" spans="1:7" ht="37.5" customHeight="1" thickBot="1" x14ac:dyDescent="0.3">
      <c r="A9" s="18" t="s">
        <v>268</v>
      </c>
      <c r="B9" s="54" t="s">
        <v>188</v>
      </c>
      <c r="C9" s="54" t="s">
        <v>190</v>
      </c>
      <c r="D9" s="49">
        <v>1505</v>
      </c>
      <c r="E9" s="49">
        <v>1476.2239999999999</v>
      </c>
      <c r="F9" s="49">
        <f t="shared" si="0"/>
        <v>98.087973421926904</v>
      </c>
      <c r="G9" s="40">
        <f t="shared" si="1"/>
        <v>28.776000000000067</v>
      </c>
    </row>
    <row r="10" spans="1:7" ht="29.25" customHeight="1" thickBot="1" x14ac:dyDescent="0.3">
      <c r="A10" s="18" t="s">
        <v>214</v>
      </c>
      <c r="B10" s="54" t="s">
        <v>188</v>
      </c>
      <c r="C10" s="54" t="s">
        <v>194</v>
      </c>
      <c r="D10" s="49">
        <v>120</v>
      </c>
      <c r="E10" s="49">
        <v>120</v>
      </c>
      <c r="F10" s="49">
        <f t="shared" si="0"/>
        <v>100</v>
      </c>
      <c r="G10" s="40">
        <f t="shared" si="1"/>
        <v>0</v>
      </c>
    </row>
    <row r="11" spans="1:7" ht="27" customHeight="1" thickBot="1" x14ac:dyDescent="0.3">
      <c r="A11" s="44" t="s">
        <v>132</v>
      </c>
      <c r="B11" s="54" t="s">
        <v>188</v>
      </c>
      <c r="C11" s="54" t="s">
        <v>210</v>
      </c>
      <c r="D11" s="49">
        <v>3</v>
      </c>
      <c r="E11" s="49">
        <v>0</v>
      </c>
      <c r="F11" s="49">
        <f t="shared" si="0"/>
        <v>0</v>
      </c>
      <c r="G11" s="40">
        <f t="shared" si="1"/>
        <v>3</v>
      </c>
    </row>
    <row r="12" spans="1:7" ht="29.25" customHeight="1" thickBot="1" x14ac:dyDescent="0.3">
      <c r="A12" s="18" t="s">
        <v>87</v>
      </c>
      <c r="B12" s="54" t="s">
        <v>188</v>
      </c>
      <c r="C12" s="54">
        <v>13</v>
      </c>
      <c r="D12" s="49">
        <v>3</v>
      </c>
      <c r="E12" s="49">
        <v>3</v>
      </c>
      <c r="F12" s="49">
        <f t="shared" si="0"/>
        <v>100</v>
      </c>
      <c r="G12" s="40">
        <f t="shared" si="1"/>
        <v>0</v>
      </c>
    </row>
    <row r="13" spans="1:7" ht="27.75" customHeight="1" thickBot="1" x14ac:dyDescent="0.3">
      <c r="A13" s="25" t="s">
        <v>88</v>
      </c>
      <c r="B13" s="55" t="s">
        <v>189</v>
      </c>
      <c r="C13" s="55" t="s">
        <v>196</v>
      </c>
      <c r="D13" s="40">
        <f>D14</f>
        <v>104.5</v>
      </c>
      <c r="E13" s="40">
        <f>E14</f>
        <v>104.5</v>
      </c>
      <c r="F13" s="40">
        <f t="shared" si="0"/>
        <v>100</v>
      </c>
      <c r="G13" s="40">
        <f t="shared" si="1"/>
        <v>0</v>
      </c>
    </row>
    <row r="14" spans="1:7" ht="27.75" customHeight="1" thickBot="1" x14ac:dyDescent="0.3">
      <c r="A14" s="18" t="s">
        <v>89</v>
      </c>
      <c r="B14" s="54" t="s">
        <v>189</v>
      </c>
      <c r="C14" s="54" t="s">
        <v>191</v>
      </c>
      <c r="D14" s="49">
        <v>104.5</v>
      </c>
      <c r="E14" s="49">
        <v>104.5</v>
      </c>
      <c r="F14" s="49">
        <f t="shared" si="0"/>
        <v>100</v>
      </c>
      <c r="G14" s="40">
        <f t="shared" si="1"/>
        <v>0</v>
      </c>
    </row>
    <row r="15" spans="1:7" ht="33" customHeight="1" thickBot="1" x14ac:dyDescent="0.3">
      <c r="A15" s="25" t="s">
        <v>90</v>
      </c>
      <c r="B15" s="55" t="s">
        <v>191</v>
      </c>
      <c r="C15" s="55" t="s">
        <v>196</v>
      </c>
      <c r="D15" s="40">
        <f>D16</f>
        <v>125</v>
      </c>
      <c r="E15" s="40">
        <f>E16</f>
        <v>118.91500000000001</v>
      </c>
      <c r="F15" s="40">
        <f t="shared" si="0"/>
        <v>95.132000000000005</v>
      </c>
      <c r="G15" s="40">
        <f t="shared" si="1"/>
        <v>6.0849999999999937</v>
      </c>
    </row>
    <row r="16" spans="1:7" ht="24" customHeight="1" thickBot="1" x14ac:dyDescent="0.3">
      <c r="A16" s="18" t="s">
        <v>267</v>
      </c>
      <c r="B16" s="54" t="s">
        <v>191</v>
      </c>
      <c r="C16" s="54">
        <v>10</v>
      </c>
      <c r="D16" s="49">
        <v>125</v>
      </c>
      <c r="E16" s="49">
        <v>118.91500000000001</v>
      </c>
      <c r="F16" s="49">
        <f t="shared" si="0"/>
        <v>95.132000000000005</v>
      </c>
      <c r="G16" s="40">
        <f t="shared" si="1"/>
        <v>6.0849999999999937</v>
      </c>
    </row>
    <row r="17" spans="1:7" ht="28.5" customHeight="1" thickBot="1" x14ac:dyDescent="0.3">
      <c r="A17" s="25" t="s">
        <v>91</v>
      </c>
      <c r="B17" s="55" t="s">
        <v>190</v>
      </c>
      <c r="C17" s="55" t="s">
        <v>196</v>
      </c>
      <c r="D17" s="40">
        <f>D18</f>
        <v>483.5</v>
      </c>
      <c r="E17" s="40">
        <f>E18</f>
        <v>480.36599999999999</v>
      </c>
      <c r="F17" s="40">
        <f t="shared" si="0"/>
        <v>99.351809720785937</v>
      </c>
      <c r="G17" s="40">
        <f t="shared" si="1"/>
        <v>3.1340000000000146</v>
      </c>
    </row>
    <row r="18" spans="1:7" ht="30.75" customHeight="1" thickBot="1" x14ac:dyDescent="0.3">
      <c r="A18" s="18" t="s">
        <v>92</v>
      </c>
      <c r="B18" s="54" t="s">
        <v>190</v>
      </c>
      <c r="C18" s="54" t="s">
        <v>192</v>
      </c>
      <c r="D18" s="49">
        <v>483.5</v>
      </c>
      <c r="E18" s="49">
        <v>480.36599999999999</v>
      </c>
      <c r="F18" s="49">
        <f t="shared" si="0"/>
        <v>99.351809720785937</v>
      </c>
      <c r="G18" s="40">
        <f t="shared" si="1"/>
        <v>3.1340000000000146</v>
      </c>
    </row>
    <row r="19" spans="1:7" ht="27" customHeight="1" thickBot="1" x14ac:dyDescent="0.3">
      <c r="A19" s="25" t="s">
        <v>93</v>
      </c>
      <c r="B19" s="55" t="s">
        <v>193</v>
      </c>
      <c r="C19" s="55" t="s">
        <v>196</v>
      </c>
      <c r="D19" s="40">
        <f>D20</f>
        <v>985.9</v>
      </c>
      <c r="E19" s="40">
        <f>E20</f>
        <v>909.95</v>
      </c>
      <c r="F19" s="40">
        <f t="shared" si="0"/>
        <v>92.296378943097679</v>
      </c>
      <c r="G19" s="40">
        <f t="shared" si="1"/>
        <v>75.949999999999932</v>
      </c>
    </row>
    <row r="20" spans="1:7" ht="22.5" customHeight="1" thickBot="1" x14ac:dyDescent="0.3">
      <c r="A20" s="18" t="s">
        <v>94</v>
      </c>
      <c r="B20" s="54" t="s">
        <v>193</v>
      </c>
      <c r="C20" s="54" t="s">
        <v>191</v>
      </c>
      <c r="D20" s="49">
        <v>985.9</v>
      </c>
      <c r="E20" s="49">
        <v>909.95</v>
      </c>
      <c r="F20" s="49">
        <f t="shared" si="0"/>
        <v>92.296378943097679</v>
      </c>
      <c r="G20" s="40">
        <f t="shared" si="1"/>
        <v>75.949999999999932</v>
      </c>
    </row>
    <row r="21" spans="1:7" ht="24" customHeight="1" thickBot="1" x14ac:dyDescent="0.3">
      <c r="A21" s="25" t="s">
        <v>211</v>
      </c>
      <c r="B21" s="55" t="s">
        <v>212</v>
      </c>
      <c r="C21" s="55" t="s">
        <v>196</v>
      </c>
      <c r="D21" s="40">
        <f>D22</f>
        <v>100</v>
      </c>
      <c r="E21" s="40">
        <f>E22</f>
        <v>100</v>
      </c>
      <c r="F21" s="40">
        <f t="shared" si="0"/>
        <v>100</v>
      </c>
      <c r="G21" s="40">
        <f>D21-E21</f>
        <v>0</v>
      </c>
    </row>
    <row r="22" spans="1:7" ht="28.5" customHeight="1" thickBot="1" x14ac:dyDescent="0.3">
      <c r="A22" s="18" t="s">
        <v>220</v>
      </c>
      <c r="B22" s="54" t="s">
        <v>212</v>
      </c>
      <c r="C22" s="54" t="s">
        <v>193</v>
      </c>
      <c r="D22" s="49">
        <v>100</v>
      </c>
      <c r="E22" s="49">
        <v>100</v>
      </c>
      <c r="F22" s="49">
        <f t="shared" si="0"/>
        <v>100</v>
      </c>
      <c r="G22" s="40">
        <f t="shared" si="1"/>
        <v>0</v>
      </c>
    </row>
    <row r="23" spans="1:7" ht="28.5" customHeight="1" thickBot="1" x14ac:dyDescent="0.3">
      <c r="A23" s="45" t="s">
        <v>95</v>
      </c>
      <c r="B23" s="55" t="s">
        <v>194</v>
      </c>
      <c r="C23" s="55" t="s">
        <v>196</v>
      </c>
      <c r="D23" s="40">
        <f>D24</f>
        <v>3</v>
      </c>
      <c r="E23" s="40">
        <f>E24</f>
        <v>0</v>
      </c>
      <c r="F23" s="49">
        <f t="shared" si="0"/>
        <v>0</v>
      </c>
      <c r="G23" s="40">
        <f t="shared" si="1"/>
        <v>3</v>
      </c>
    </row>
    <row r="24" spans="1:7" ht="28.5" customHeight="1" thickBot="1" x14ac:dyDescent="0.3">
      <c r="A24" s="44" t="s">
        <v>96</v>
      </c>
      <c r="B24" s="54" t="s">
        <v>194</v>
      </c>
      <c r="C24" s="54" t="s">
        <v>194</v>
      </c>
      <c r="D24" s="49">
        <v>3</v>
      </c>
      <c r="E24" s="49">
        <v>0</v>
      </c>
      <c r="F24" s="49">
        <f t="shared" si="0"/>
        <v>0</v>
      </c>
      <c r="G24" s="40">
        <f t="shared" si="1"/>
        <v>3</v>
      </c>
    </row>
    <row r="25" spans="1:7" ht="30.75" customHeight="1" thickBot="1" x14ac:dyDescent="0.3">
      <c r="A25" s="25" t="s">
        <v>97</v>
      </c>
      <c r="B25" s="55" t="s">
        <v>195</v>
      </c>
      <c r="C25" s="55" t="s">
        <v>196</v>
      </c>
      <c r="D25" s="40">
        <f>D26</f>
        <v>186.95</v>
      </c>
      <c r="E25" s="40">
        <f>E26</f>
        <v>185.05099999999999</v>
      </c>
      <c r="F25" s="40">
        <f t="shared" si="0"/>
        <v>98.98422037978068</v>
      </c>
      <c r="G25" s="40">
        <f t="shared" si="1"/>
        <v>1.8990000000000009</v>
      </c>
    </row>
    <row r="26" spans="1:7" ht="15.75" thickBot="1" x14ac:dyDescent="0.3">
      <c r="A26" s="18" t="s">
        <v>98</v>
      </c>
      <c r="B26" s="54" t="s">
        <v>195</v>
      </c>
      <c r="C26" s="54" t="s">
        <v>188</v>
      </c>
      <c r="D26" s="49">
        <v>186.95</v>
      </c>
      <c r="E26" s="49">
        <v>185.05099999999999</v>
      </c>
      <c r="F26" s="49">
        <f t="shared" si="0"/>
        <v>98.98422037978068</v>
      </c>
      <c r="G26" s="40">
        <f t="shared" si="1"/>
        <v>1.8990000000000009</v>
      </c>
    </row>
    <row r="27" spans="1:7" ht="30.75" customHeight="1" thickBot="1" x14ac:dyDescent="0.3">
      <c r="A27" s="25" t="s">
        <v>99</v>
      </c>
      <c r="B27" s="55">
        <v>10</v>
      </c>
      <c r="C27" s="55" t="s">
        <v>196</v>
      </c>
      <c r="D27" s="40">
        <f>D28</f>
        <v>9.9700000000000006</v>
      </c>
      <c r="E27" s="40">
        <f>E28</f>
        <v>3.2850000000000001</v>
      </c>
      <c r="F27" s="40">
        <f t="shared" si="0"/>
        <v>32.948846539618856</v>
      </c>
      <c r="G27" s="40">
        <f t="shared" si="1"/>
        <v>6.6850000000000005</v>
      </c>
    </row>
    <row r="28" spans="1:7" ht="30" customHeight="1" thickBot="1" x14ac:dyDescent="0.3">
      <c r="A28" s="18" t="s">
        <v>258</v>
      </c>
      <c r="B28" s="54">
        <v>10</v>
      </c>
      <c r="C28" s="54" t="s">
        <v>191</v>
      </c>
      <c r="D28" s="49">
        <v>9.9700000000000006</v>
      </c>
      <c r="E28" s="49">
        <v>3.2850000000000001</v>
      </c>
      <c r="F28" s="49">
        <f t="shared" si="0"/>
        <v>32.948846539618856</v>
      </c>
      <c r="G28" s="40">
        <f t="shared" si="1"/>
        <v>6.6850000000000005</v>
      </c>
    </row>
    <row r="29" spans="1:7" ht="33.75" customHeight="1" thickBot="1" x14ac:dyDescent="0.3">
      <c r="A29" s="25" t="s">
        <v>100</v>
      </c>
      <c r="B29" s="55">
        <v>11</v>
      </c>
      <c r="C29" s="55" t="s">
        <v>196</v>
      </c>
      <c r="D29" s="40">
        <f>D30</f>
        <v>7.8449999999999998</v>
      </c>
      <c r="E29" s="40">
        <f>E30</f>
        <v>7.8449999999999998</v>
      </c>
      <c r="F29" s="40">
        <f t="shared" si="0"/>
        <v>100</v>
      </c>
      <c r="G29" s="40">
        <f t="shared" si="1"/>
        <v>0</v>
      </c>
    </row>
    <row r="30" spans="1:7" ht="35.25" customHeight="1" thickBot="1" x14ac:dyDescent="0.3">
      <c r="A30" s="18" t="s">
        <v>101</v>
      </c>
      <c r="B30" s="54">
        <v>11</v>
      </c>
      <c r="C30" s="54" t="s">
        <v>193</v>
      </c>
      <c r="D30" s="49">
        <v>7.8449999999999998</v>
      </c>
      <c r="E30" s="49">
        <v>7.8449999999999998</v>
      </c>
      <c r="F30" s="49">
        <f t="shared" si="0"/>
        <v>100</v>
      </c>
      <c r="G30" s="40">
        <f t="shared" si="1"/>
        <v>0</v>
      </c>
    </row>
    <row r="31" spans="1:7" ht="27" customHeight="1" thickBot="1" x14ac:dyDescent="0.3">
      <c r="A31" s="25" t="s">
        <v>102</v>
      </c>
      <c r="B31" s="3"/>
      <c r="C31" s="3"/>
      <c r="D31" s="40">
        <f>D7+D13+D15+D17+D19+D21+D23+D25+D27+D29</f>
        <v>4373.1050000000005</v>
      </c>
      <c r="E31" s="40">
        <f>E7+E13+E15+E17+E19+E21+E23+E25+E27+E29</f>
        <v>4244.576</v>
      </c>
      <c r="F31" s="40">
        <f t="shared" si="0"/>
        <v>97.060921244744861</v>
      </c>
      <c r="G31" s="40">
        <f t="shared" si="1"/>
        <v>128.52900000000045</v>
      </c>
    </row>
  </sheetData>
  <mergeCells count="9">
    <mergeCell ref="F1:G1"/>
    <mergeCell ref="A3:G3"/>
    <mergeCell ref="A5:A6"/>
    <mergeCell ref="B5:B6"/>
    <mergeCell ref="C5:C6"/>
    <mergeCell ref="F5:F6"/>
    <mergeCell ref="G5:G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91" workbookViewId="0">
      <selection activeCell="A96" sqref="A96"/>
    </sheetView>
  </sheetViews>
  <sheetFormatPr defaultRowHeight="15" x14ac:dyDescent="0.25"/>
  <cols>
    <col min="1" max="1" width="41" customWidth="1"/>
    <col min="5" max="5" width="12.28515625" customWidth="1"/>
    <col min="9" max="9" width="10" bestFit="1" customWidth="1"/>
  </cols>
  <sheetData>
    <row r="1" spans="1:10" ht="42.75" customHeight="1" x14ac:dyDescent="0.25">
      <c r="A1" s="64"/>
      <c r="H1" s="115" t="s">
        <v>264</v>
      </c>
      <c r="I1" s="116"/>
      <c r="J1" s="116"/>
    </row>
    <row r="2" spans="1:10" ht="63" customHeight="1" x14ac:dyDescent="0.25">
      <c r="A2" s="123" t="s">
        <v>226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thickBot="1" x14ac:dyDescent="0.3"/>
    <row r="4" spans="1:10" ht="45.75" thickBot="1" x14ac:dyDescent="0.3">
      <c r="A4" s="22" t="s">
        <v>81</v>
      </c>
      <c r="B4" s="26" t="s">
        <v>103</v>
      </c>
      <c r="C4" s="27" t="s">
        <v>82</v>
      </c>
      <c r="D4" s="27" t="s">
        <v>83</v>
      </c>
      <c r="E4" s="27" t="s">
        <v>104</v>
      </c>
      <c r="F4" s="27" t="s">
        <v>105</v>
      </c>
      <c r="G4" s="28" t="s">
        <v>78</v>
      </c>
      <c r="H4" s="28" t="s">
        <v>106</v>
      </c>
      <c r="I4" s="28" t="s">
        <v>3</v>
      </c>
      <c r="J4" s="28" t="s">
        <v>61</v>
      </c>
    </row>
    <row r="5" spans="1:10" ht="15.75" thickBot="1" x14ac:dyDescent="0.3">
      <c r="A5" s="19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36.75" customHeight="1" thickBot="1" x14ac:dyDescent="0.3">
      <c r="A6" s="29" t="s">
        <v>21</v>
      </c>
      <c r="B6" s="5">
        <v>227</v>
      </c>
      <c r="C6" s="37"/>
      <c r="D6" s="37"/>
      <c r="E6" s="5"/>
      <c r="F6" s="5"/>
      <c r="G6" s="35">
        <f>G110</f>
        <v>4373.0570000000007</v>
      </c>
      <c r="H6" s="35">
        <f>H110</f>
        <v>4244.6000000000004</v>
      </c>
      <c r="I6" s="35">
        <f>H6/G6*100</f>
        <v>97.062535430020674</v>
      </c>
      <c r="J6" s="35">
        <f>G6-H6</f>
        <v>128.45700000000033</v>
      </c>
    </row>
    <row r="7" spans="1:10" ht="29.25" customHeight="1" thickBot="1" x14ac:dyDescent="0.3">
      <c r="A7" s="29" t="s">
        <v>107</v>
      </c>
      <c r="B7" s="5">
        <v>227</v>
      </c>
      <c r="C7" s="37" t="s">
        <v>188</v>
      </c>
      <c r="D7" s="37" t="s">
        <v>196</v>
      </c>
      <c r="E7" s="5"/>
      <c r="F7" s="5"/>
      <c r="G7" s="35">
        <f>G8+G15+G33+G37+G41</f>
        <v>2366.4459999999999</v>
      </c>
      <c r="H7" s="35">
        <v>2334.6999999999998</v>
      </c>
      <c r="I7" s="35">
        <f>H7/G7*100</f>
        <v>98.658494637105605</v>
      </c>
      <c r="J7" s="35">
        <f>G7-H7</f>
        <v>31.746000000000095</v>
      </c>
    </row>
    <row r="8" spans="1:10" ht="30" customHeight="1" x14ac:dyDescent="0.25">
      <c r="A8" s="136" t="s">
        <v>108</v>
      </c>
      <c r="B8" s="134">
        <v>227</v>
      </c>
      <c r="C8" s="135" t="s">
        <v>188</v>
      </c>
      <c r="D8" s="135" t="s">
        <v>189</v>
      </c>
      <c r="E8" s="134" t="s">
        <v>110</v>
      </c>
      <c r="F8" s="134"/>
      <c r="G8" s="129">
        <f>G10</f>
        <v>735.4</v>
      </c>
      <c r="H8" s="129">
        <f>H10</f>
        <v>735.44</v>
      </c>
      <c r="I8" s="129">
        <f>H8/G8*100</f>
        <v>100.00543921675281</v>
      </c>
      <c r="J8" s="129">
        <f>G8-H8</f>
        <v>-4.0000000000077307E-2</v>
      </c>
    </row>
    <row r="9" spans="1:10" ht="15.75" thickBot="1" x14ac:dyDescent="0.3">
      <c r="A9" s="137"/>
      <c r="B9" s="118"/>
      <c r="C9" s="118"/>
      <c r="D9" s="118"/>
      <c r="E9" s="130"/>
      <c r="F9" s="130"/>
      <c r="G9" s="127"/>
      <c r="H9" s="127"/>
      <c r="I9" s="138"/>
      <c r="J9" s="130"/>
    </row>
    <row r="10" spans="1:10" ht="36" customHeight="1" x14ac:dyDescent="0.25">
      <c r="A10" s="119" t="s">
        <v>109</v>
      </c>
      <c r="B10" s="125">
        <v>227</v>
      </c>
      <c r="C10" s="132" t="s">
        <v>188</v>
      </c>
      <c r="D10" s="132" t="s">
        <v>189</v>
      </c>
      <c r="E10" s="125" t="s">
        <v>270</v>
      </c>
      <c r="F10" s="125"/>
      <c r="G10" s="126">
        <f>G12</f>
        <v>735.4</v>
      </c>
      <c r="H10" s="126">
        <f>H12</f>
        <v>735.44</v>
      </c>
      <c r="I10" s="126">
        <f>H10/G10*100</f>
        <v>100.00543921675281</v>
      </c>
      <c r="J10" s="129">
        <f>G10-H10</f>
        <v>-4.0000000000077307E-2</v>
      </c>
    </row>
    <row r="11" spans="1:10" ht="15.75" thickBot="1" x14ac:dyDescent="0.3">
      <c r="A11" s="120"/>
      <c r="B11" s="118"/>
      <c r="C11" s="133"/>
      <c r="D11" s="133"/>
      <c r="E11" s="131"/>
      <c r="F11" s="131"/>
      <c r="G11" s="128"/>
      <c r="H11" s="128"/>
      <c r="I11" s="128"/>
      <c r="J11" s="130"/>
    </row>
    <row r="12" spans="1:10" ht="15.75" thickBot="1" x14ac:dyDescent="0.3">
      <c r="A12" s="30" t="s">
        <v>111</v>
      </c>
      <c r="B12" s="8">
        <v>227</v>
      </c>
      <c r="C12" s="38" t="s">
        <v>188</v>
      </c>
      <c r="D12" s="38" t="s">
        <v>189</v>
      </c>
      <c r="E12" s="31" t="s">
        <v>112</v>
      </c>
      <c r="F12" s="8"/>
      <c r="G12" s="36">
        <f>G13</f>
        <v>735.4</v>
      </c>
      <c r="H12" s="36">
        <f>H13</f>
        <v>735.44</v>
      </c>
      <c r="I12" s="36">
        <f>H12/G12*100</f>
        <v>100.00543921675281</v>
      </c>
      <c r="J12" s="36">
        <f>G12-H12</f>
        <v>-4.0000000000077307E-2</v>
      </c>
    </row>
    <row r="13" spans="1:10" ht="24.75" thickBot="1" x14ac:dyDescent="0.3">
      <c r="A13" s="30" t="s">
        <v>113</v>
      </c>
      <c r="B13" s="8">
        <v>227</v>
      </c>
      <c r="C13" s="38" t="s">
        <v>188</v>
      </c>
      <c r="D13" s="38" t="s">
        <v>189</v>
      </c>
      <c r="E13" s="8" t="s">
        <v>114</v>
      </c>
      <c r="F13" s="8" t="s">
        <v>57</v>
      </c>
      <c r="G13" s="36">
        <f>G14</f>
        <v>735.4</v>
      </c>
      <c r="H13" s="36">
        <f>H14</f>
        <v>735.44</v>
      </c>
      <c r="I13" s="36">
        <f t="shared" ref="I13:I55" si="0">H13/G13*100</f>
        <v>100.00543921675281</v>
      </c>
      <c r="J13" s="36">
        <f t="shared" ref="J13:J55" si="1">G13-H13</f>
        <v>-4.0000000000077307E-2</v>
      </c>
    </row>
    <row r="14" spans="1:10" ht="24.75" thickBot="1" x14ac:dyDescent="0.3">
      <c r="A14" s="30" t="s">
        <v>115</v>
      </c>
      <c r="B14" s="8">
        <v>227</v>
      </c>
      <c r="C14" s="38" t="s">
        <v>188</v>
      </c>
      <c r="D14" s="38" t="s">
        <v>189</v>
      </c>
      <c r="E14" s="8" t="s">
        <v>114</v>
      </c>
      <c r="F14" s="8">
        <v>120</v>
      </c>
      <c r="G14" s="36">
        <v>735.4</v>
      </c>
      <c r="H14" s="36">
        <v>735.44</v>
      </c>
      <c r="I14" s="36">
        <f t="shared" si="0"/>
        <v>100.00543921675281</v>
      </c>
      <c r="J14" s="36">
        <f t="shared" si="1"/>
        <v>-4.0000000000077307E-2</v>
      </c>
    </row>
    <row r="15" spans="1:10" ht="36.75" thickBot="1" x14ac:dyDescent="0.3">
      <c r="A15" s="29" t="s">
        <v>116</v>
      </c>
      <c r="B15" s="5">
        <v>227</v>
      </c>
      <c r="C15" s="37" t="s">
        <v>188</v>
      </c>
      <c r="D15" s="37" t="s">
        <v>190</v>
      </c>
      <c r="E15" s="5"/>
      <c r="F15" s="5"/>
      <c r="G15" s="35">
        <f>G16+G19+G24</f>
        <v>1505.0459999999998</v>
      </c>
      <c r="H15" s="35">
        <f>H16+H19+H24</f>
        <v>1476.173</v>
      </c>
      <c r="I15" s="36">
        <f t="shared" si="0"/>
        <v>98.081586875085563</v>
      </c>
      <c r="J15" s="36">
        <f t="shared" si="1"/>
        <v>28.87299999999982</v>
      </c>
    </row>
    <row r="16" spans="1:10" ht="27.75" customHeight="1" thickBot="1" x14ac:dyDescent="0.3">
      <c r="A16" s="84" t="s">
        <v>128</v>
      </c>
      <c r="B16" s="8">
        <v>227</v>
      </c>
      <c r="C16" s="38" t="s">
        <v>188</v>
      </c>
      <c r="D16" s="38" t="s">
        <v>190</v>
      </c>
      <c r="E16" s="8" t="s">
        <v>129</v>
      </c>
      <c r="F16" s="8"/>
      <c r="G16" s="36">
        <f>G18</f>
        <v>2</v>
      </c>
      <c r="H16" s="36">
        <f>H18</f>
        <v>2</v>
      </c>
      <c r="I16" s="36">
        <f t="shared" si="0"/>
        <v>100</v>
      </c>
      <c r="J16" s="36">
        <f t="shared" si="1"/>
        <v>0</v>
      </c>
    </row>
    <row r="17" spans="1:10" ht="90" thickBot="1" x14ac:dyDescent="0.3">
      <c r="A17" s="32" t="s">
        <v>260</v>
      </c>
      <c r="B17" s="8">
        <v>227</v>
      </c>
      <c r="C17" s="38" t="s">
        <v>188</v>
      </c>
      <c r="D17" s="38" t="s">
        <v>190</v>
      </c>
      <c r="E17" s="8" t="s">
        <v>130</v>
      </c>
      <c r="F17" s="8"/>
      <c r="G17" s="36">
        <v>2</v>
      </c>
      <c r="H17" s="36">
        <v>2</v>
      </c>
      <c r="I17" s="36">
        <f t="shared" si="0"/>
        <v>100</v>
      </c>
      <c r="J17" s="36">
        <f t="shared" si="1"/>
        <v>0</v>
      </c>
    </row>
    <row r="18" spans="1:10" ht="36.75" thickBot="1" x14ac:dyDescent="0.3">
      <c r="A18" s="82" t="s">
        <v>131</v>
      </c>
      <c r="B18" s="8">
        <v>227</v>
      </c>
      <c r="C18" s="38" t="s">
        <v>188</v>
      </c>
      <c r="D18" s="38" t="s">
        <v>190</v>
      </c>
      <c r="E18" s="8" t="s">
        <v>130</v>
      </c>
      <c r="F18" s="8">
        <v>240</v>
      </c>
      <c r="G18" s="36">
        <v>2</v>
      </c>
      <c r="H18" s="36">
        <v>2</v>
      </c>
      <c r="I18" s="36">
        <f t="shared" si="0"/>
        <v>100</v>
      </c>
      <c r="J18" s="36">
        <f t="shared" si="1"/>
        <v>0</v>
      </c>
    </row>
    <row r="19" spans="1:10" ht="24.75" thickBot="1" x14ac:dyDescent="0.3">
      <c r="A19" s="89" t="s">
        <v>109</v>
      </c>
      <c r="B19" s="8">
        <v>227</v>
      </c>
      <c r="C19" s="38" t="s">
        <v>188</v>
      </c>
      <c r="D19" s="38" t="s">
        <v>190</v>
      </c>
      <c r="E19" s="8" t="s">
        <v>110</v>
      </c>
      <c r="F19" s="31"/>
      <c r="G19" s="56">
        <f>G20</f>
        <v>1182.3059999999998</v>
      </c>
      <c r="H19" s="56">
        <f>H20</f>
        <v>1153.443</v>
      </c>
      <c r="I19" s="36">
        <f t="shared" si="0"/>
        <v>97.558753825151882</v>
      </c>
      <c r="J19" s="36">
        <f t="shared" si="1"/>
        <v>28.862999999999829</v>
      </c>
    </row>
    <row r="20" spans="1:10" ht="24.75" thickBot="1" x14ac:dyDescent="0.3">
      <c r="A20" s="30" t="s">
        <v>117</v>
      </c>
      <c r="B20" s="8">
        <v>227</v>
      </c>
      <c r="C20" s="38" t="s">
        <v>188</v>
      </c>
      <c r="D20" s="38" t="s">
        <v>190</v>
      </c>
      <c r="E20" s="8" t="s">
        <v>118</v>
      </c>
      <c r="F20" s="8"/>
      <c r="G20" s="56">
        <f>G21+G22+G23</f>
        <v>1182.3059999999998</v>
      </c>
      <c r="H20" s="56">
        <f>H21+H22+H23</f>
        <v>1153.443</v>
      </c>
      <c r="I20" s="36">
        <f t="shared" si="0"/>
        <v>97.558753825151882</v>
      </c>
      <c r="J20" s="36">
        <f t="shared" si="1"/>
        <v>28.862999999999829</v>
      </c>
    </row>
    <row r="21" spans="1:10" ht="24.75" thickBot="1" x14ac:dyDescent="0.3">
      <c r="A21" s="30" t="s">
        <v>119</v>
      </c>
      <c r="B21" s="8">
        <v>227</v>
      </c>
      <c r="C21" s="38" t="s">
        <v>188</v>
      </c>
      <c r="D21" s="38" t="s">
        <v>190</v>
      </c>
      <c r="E21" s="8" t="s">
        <v>118</v>
      </c>
      <c r="F21" s="8">
        <v>120</v>
      </c>
      <c r="G21" s="36">
        <v>684.90499999999997</v>
      </c>
      <c r="H21" s="36">
        <v>684.90499999999997</v>
      </c>
      <c r="I21" s="36">
        <f t="shared" si="0"/>
        <v>100</v>
      </c>
      <c r="J21" s="36">
        <f t="shared" si="1"/>
        <v>0</v>
      </c>
    </row>
    <row r="22" spans="1:10" ht="36.75" thickBot="1" x14ac:dyDescent="0.3">
      <c r="A22" s="30" t="s">
        <v>120</v>
      </c>
      <c r="B22" s="8">
        <v>227</v>
      </c>
      <c r="C22" s="38" t="s">
        <v>188</v>
      </c>
      <c r="D22" s="38" t="s">
        <v>190</v>
      </c>
      <c r="E22" s="8" t="s">
        <v>118</v>
      </c>
      <c r="F22" s="8">
        <v>240</v>
      </c>
      <c r="G22" s="36">
        <v>485.4</v>
      </c>
      <c r="H22" s="36">
        <v>459.99</v>
      </c>
      <c r="I22" s="36">
        <f t="shared" si="0"/>
        <v>94.76514215080347</v>
      </c>
      <c r="J22" s="36">
        <f t="shared" si="1"/>
        <v>25.409999999999968</v>
      </c>
    </row>
    <row r="23" spans="1:10" ht="15.75" thickBot="1" x14ac:dyDescent="0.3">
      <c r="A23" s="30" t="s">
        <v>121</v>
      </c>
      <c r="B23" s="8">
        <v>227</v>
      </c>
      <c r="C23" s="38" t="s">
        <v>188</v>
      </c>
      <c r="D23" s="38" t="s">
        <v>190</v>
      </c>
      <c r="E23" s="8" t="s">
        <v>118</v>
      </c>
      <c r="F23" s="8">
        <v>850</v>
      </c>
      <c r="G23" s="36">
        <v>12.000999999999999</v>
      </c>
      <c r="H23" s="36">
        <v>8.548</v>
      </c>
      <c r="I23" s="36">
        <f>H23/G23*100</f>
        <v>71.227397716856927</v>
      </c>
      <c r="J23" s="36">
        <f t="shared" si="1"/>
        <v>3.4529999999999994</v>
      </c>
    </row>
    <row r="24" spans="1:10" ht="60.75" thickBot="1" x14ac:dyDescent="0.3">
      <c r="A24" s="89" t="s">
        <v>122</v>
      </c>
      <c r="B24" s="8">
        <v>227</v>
      </c>
      <c r="C24" s="38" t="s">
        <v>188</v>
      </c>
      <c r="D24" s="38" t="s">
        <v>190</v>
      </c>
      <c r="E24" s="8" t="s">
        <v>123</v>
      </c>
      <c r="F24" s="8"/>
      <c r="G24" s="36">
        <f>G25+G27+G29+G31</f>
        <v>320.74</v>
      </c>
      <c r="H24" s="36">
        <f>H25+H27+H29+H31</f>
        <v>320.73</v>
      </c>
      <c r="I24" s="36">
        <f t="shared" si="0"/>
        <v>99.996882209889634</v>
      </c>
      <c r="J24" s="36">
        <f t="shared" si="1"/>
        <v>9.9999999999909051E-3</v>
      </c>
    </row>
    <row r="25" spans="1:10" ht="36.75" thickBot="1" x14ac:dyDescent="0.3">
      <c r="A25" s="30" t="s">
        <v>276</v>
      </c>
      <c r="B25" s="8">
        <v>227</v>
      </c>
      <c r="C25" s="38" t="s">
        <v>188</v>
      </c>
      <c r="D25" s="38" t="s">
        <v>190</v>
      </c>
      <c r="E25" s="8" t="s">
        <v>124</v>
      </c>
      <c r="F25" s="8"/>
      <c r="G25" s="36">
        <f>G26</f>
        <v>82.76</v>
      </c>
      <c r="H25" s="36">
        <f>H26</f>
        <v>82.76</v>
      </c>
      <c r="I25" s="36">
        <f t="shared" si="0"/>
        <v>100</v>
      </c>
      <c r="J25" s="36">
        <f>G25-H25</f>
        <v>0</v>
      </c>
    </row>
    <row r="26" spans="1:10" ht="15.75" thickBot="1" x14ac:dyDescent="0.3">
      <c r="A26" s="30" t="s">
        <v>50</v>
      </c>
      <c r="B26" s="8">
        <v>227</v>
      </c>
      <c r="C26" s="38" t="s">
        <v>188</v>
      </c>
      <c r="D26" s="38" t="s">
        <v>190</v>
      </c>
      <c r="E26" s="8" t="s">
        <v>124</v>
      </c>
      <c r="F26" s="8">
        <v>540</v>
      </c>
      <c r="G26" s="56">
        <v>82.76</v>
      </c>
      <c r="H26" s="56">
        <v>82.76</v>
      </c>
      <c r="I26" s="36">
        <f t="shared" si="0"/>
        <v>100</v>
      </c>
      <c r="J26" s="36">
        <f t="shared" si="1"/>
        <v>0</v>
      </c>
    </row>
    <row r="27" spans="1:10" ht="36.75" thickBot="1" x14ac:dyDescent="0.3">
      <c r="A27" s="30" t="s">
        <v>277</v>
      </c>
      <c r="B27" s="8">
        <v>227</v>
      </c>
      <c r="C27" s="38" t="s">
        <v>188</v>
      </c>
      <c r="D27" s="38" t="s">
        <v>190</v>
      </c>
      <c r="E27" s="8" t="s">
        <v>125</v>
      </c>
      <c r="F27" s="8"/>
      <c r="G27" s="36">
        <f>G28</f>
        <v>24.54</v>
      </c>
      <c r="H27" s="36">
        <f>H28</f>
        <v>24.54</v>
      </c>
      <c r="I27" s="36">
        <f t="shared" si="0"/>
        <v>100</v>
      </c>
      <c r="J27" s="36">
        <f t="shared" si="1"/>
        <v>0</v>
      </c>
    </row>
    <row r="28" spans="1:10" ht="15.75" thickBot="1" x14ac:dyDescent="0.3">
      <c r="A28" s="30" t="s">
        <v>50</v>
      </c>
      <c r="B28" s="8">
        <v>227</v>
      </c>
      <c r="C28" s="38" t="s">
        <v>188</v>
      </c>
      <c r="D28" s="38" t="s">
        <v>190</v>
      </c>
      <c r="E28" s="8" t="s">
        <v>125</v>
      </c>
      <c r="F28" s="8">
        <v>540</v>
      </c>
      <c r="G28" s="36">
        <v>24.54</v>
      </c>
      <c r="H28" s="36">
        <v>24.54</v>
      </c>
      <c r="I28" s="36">
        <f t="shared" si="0"/>
        <v>100</v>
      </c>
      <c r="J28" s="36">
        <f t="shared" si="1"/>
        <v>0</v>
      </c>
    </row>
    <row r="29" spans="1:10" ht="24.75" thickBot="1" x14ac:dyDescent="0.3">
      <c r="A29" s="30" t="s">
        <v>278</v>
      </c>
      <c r="B29" s="8">
        <v>227</v>
      </c>
      <c r="C29" s="38" t="s">
        <v>188</v>
      </c>
      <c r="D29" s="38" t="s">
        <v>190</v>
      </c>
      <c r="E29" s="8" t="s">
        <v>126</v>
      </c>
      <c r="F29" s="8"/>
      <c r="G29" s="36">
        <f>G30</f>
        <v>94.4</v>
      </c>
      <c r="H29" s="36">
        <f>H30</f>
        <v>94.43</v>
      </c>
      <c r="I29" s="36">
        <f t="shared" si="0"/>
        <v>100.03177966101696</v>
      </c>
      <c r="J29" s="36">
        <f t="shared" si="1"/>
        <v>-3.0000000000001137E-2</v>
      </c>
    </row>
    <row r="30" spans="1:10" ht="15.75" thickBot="1" x14ac:dyDescent="0.3">
      <c r="A30" s="30" t="s">
        <v>50</v>
      </c>
      <c r="B30" s="8">
        <v>227</v>
      </c>
      <c r="C30" s="38" t="s">
        <v>188</v>
      </c>
      <c r="D30" s="38" t="s">
        <v>190</v>
      </c>
      <c r="E30" s="8" t="s">
        <v>127</v>
      </c>
      <c r="F30" s="8">
        <v>540</v>
      </c>
      <c r="G30" s="36">
        <v>94.4</v>
      </c>
      <c r="H30" s="36">
        <v>94.43</v>
      </c>
      <c r="I30" s="36">
        <f t="shared" si="0"/>
        <v>100.03177966101696</v>
      </c>
      <c r="J30" s="36">
        <f t="shared" si="1"/>
        <v>-3.0000000000001137E-2</v>
      </c>
    </row>
    <row r="31" spans="1:10" ht="72.75" thickBot="1" x14ac:dyDescent="0.3">
      <c r="A31" s="44" t="s">
        <v>279</v>
      </c>
      <c r="B31" s="8">
        <v>227</v>
      </c>
      <c r="C31" s="38" t="s">
        <v>188</v>
      </c>
      <c r="D31" s="38" t="s">
        <v>190</v>
      </c>
      <c r="E31" s="8" t="s">
        <v>213</v>
      </c>
      <c r="F31" s="8"/>
      <c r="G31" s="36">
        <f>G32</f>
        <v>119.04</v>
      </c>
      <c r="H31" s="36">
        <f>H32</f>
        <v>119</v>
      </c>
      <c r="I31" s="36">
        <f t="shared" si="0"/>
        <v>99.966397849462368</v>
      </c>
      <c r="J31" s="36">
        <f t="shared" si="1"/>
        <v>4.0000000000006253E-2</v>
      </c>
    </row>
    <row r="32" spans="1:10" ht="15.75" thickBot="1" x14ac:dyDescent="0.3">
      <c r="A32" s="44" t="s">
        <v>50</v>
      </c>
      <c r="B32" s="8">
        <v>227</v>
      </c>
      <c r="C32" s="38" t="s">
        <v>188</v>
      </c>
      <c r="D32" s="38" t="s">
        <v>190</v>
      </c>
      <c r="E32" s="8" t="s">
        <v>213</v>
      </c>
      <c r="F32" s="8">
        <v>540</v>
      </c>
      <c r="G32" s="36">
        <v>119.04</v>
      </c>
      <c r="H32" s="36">
        <v>119</v>
      </c>
      <c r="I32" s="36">
        <f>H32/G32*100</f>
        <v>99.966397849462368</v>
      </c>
      <c r="J32" s="36">
        <f t="shared" si="1"/>
        <v>4.0000000000006253E-2</v>
      </c>
    </row>
    <row r="33" spans="1:10" ht="24.75" thickBot="1" x14ac:dyDescent="0.3">
      <c r="A33" s="45" t="s">
        <v>214</v>
      </c>
      <c r="B33" s="5">
        <v>227</v>
      </c>
      <c r="C33" s="37" t="s">
        <v>188</v>
      </c>
      <c r="D33" s="37" t="s">
        <v>194</v>
      </c>
      <c r="E33" s="5"/>
      <c r="F33" s="5"/>
      <c r="G33" s="35">
        <f>G34</f>
        <v>120</v>
      </c>
      <c r="H33" s="35">
        <f>H34</f>
        <v>120</v>
      </c>
      <c r="I33" s="36">
        <f t="shared" si="0"/>
        <v>100</v>
      </c>
      <c r="J33" s="36">
        <f>G33-H33</f>
        <v>0</v>
      </c>
    </row>
    <row r="34" spans="1:10" ht="24.75" thickBot="1" x14ac:dyDescent="0.3">
      <c r="A34" s="84" t="s">
        <v>269</v>
      </c>
      <c r="B34" s="8">
        <v>227</v>
      </c>
      <c r="C34" s="38" t="s">
        <v>188</v>
      </c>
      <c r="D34" s="38" t="s">
        <v>194</v>
      </c>
      <c r="E34" s="8" t="s">
        <v>216</v>
      </c>
      <c r="F34" s="8"/>
      <c r="G34" s="36">
        <v>120</v>
      </c>
      <c r="H34" s="36">
        <v>120</v>
      </c>
      <c r="I34" s="36">
        <f t="shared" si="0"/>
        <v>100</v>
      </c>
      <c r="J34" s="36">
        <f t="shared" si="1"/>
        <v>0</v>
      </c>
    </row>
    <row r="35" spans="1:10" ht="15.75" thickBot="1" x14ac:dyDescent="0.3">
      <c r="A35" s="32" t="s">
        <v>215</v>
      </c>
      <c r="B35" s="8">
        <v>227</v>
      </c>
      <c r="C35" s="38" t="s">
        <v>188</v>
      </c>
      <c r="D35" s="38" t="s">
        <v>194</v>
      </c>
      <c r="E35" s="8" t="s">
        <v>217</v>
      </c>
      <c r="F35" s="8"/>
      <c r="G35" s="56">
        <f>G36</f>
        <v>120</v>
      </c>
      <c r="H35" s="56">
        <f>H36</f>
        <v>120</v>
      </c>
      <c r="I35" s="36">
        <f t="shared" si="0"/>
        <v>100</v>
      </c>
      <c r="J35" s="36">
        <f t="shared" si="1"/>
        <v>0</v>
      </c>
    </row>
    <row r="36" spans="1:10" ht="15.75" thickBot="1" x14ac:dyDescent="0.3">
      <c r="A36" s="30" t="s">
        <v>271</v>
      </c>
      <c r="B36" s="8">
        <v>227</v>
      </c>
      <c r="C36" s="38" t="s">
        <v>188</v>
      </c>
      <c r="D36" s="38" t="s">
        <v>194</v>
      </c>
      <c r="E36" s="8" t="s">
        <v>217</v>
      </c>
      <c r="F36" s="8">
        <v>880</v>
      </c>
      <c r="G36" s="56">
        <v>120</v>
      </c>
      <c r="H36" s="56">
        <v>120</v>
      </c>
      <c r="I36" s="36">
        <f t="shared" si="0"/>
        <v>100</v>
      </c>
      <c r="J36" s="36">
        <f t="shared" si="1"/>
        <v>0</v>
      </c>
    </row>
    <row r="37" spans="1:10" ht="15.75" thickBot="1" x14ac:dyDescent="0.3">
      <c r="A37" s="29" t="s">
        <v>132</v>
      </c>
      <c r="B37" s="5">
        <v>227</v>
      </c>
      <c r="C37" s="37" t="s">
        <v>188</v>
      </c>
      <c r="D37" s="37">
        <v>11</v>
      </c>
      <c r="E37" s="8"/>
      <c r="F37" s="5"/>
      <c r="G37" s="35">
        <f t="shared" ref="G37:H39" si="2">G38</f>
        <v>3</v>
      </c>
      <c r="H37" s="35">
        <f t="shared" si="2"/>
        <v>0</v>
      </c>
      <c r="I37" s="36">
        <f t="shared" si="0"/>
        <v>0</v>
      </c>
      <c r="J37" s="36">
        <f t="shared" si="1"/>
        <v>3</v>
      </c>
    </row>
    <row r="38" spans="1:10" ht="15.75" thickBot="1" x14ac:dyDescent="0.3">
      <c r="A38" s="30" t="s">
        <v>132</v>
      </c>
      <c r="B38" s="8">
        <v>227</v>
      </c>
      <c r="C38" s="38" t="s">
        <v>188</v>
      </c>
      <c r="D38" s="38">
        <v>11</v>
      </c>
      <c r="E38" s="8" t="s">
        <v>133</v>
      </c>
      <c r="F38" s="5"/>
      <c r="G38" s="36">
        <f t="shared" si="2"/>
        <v>3</v>
      </c>
      <c r="H38" s="36">
        <f t="shared" si="2"/>
        <v>0</v>
      </c>
      <c r="I38" s="36">
        <f t="shared" si="0"/>
        <v>0</v>
      </c>
      <c r="J38" s="36">
        <f t="shared" si="1"/>
        <v>3</v>
      </c>
    </row>
    <row r="39" spans="1:10" ht="15.75" thickBot="1" x14ac:dyDescent="0.3">
      <c r="A39" s="30" t="s">
        <v>134</v>
      </c>
      <c r="B39" s="8">
        <v>227</v>
      </c>
      <c r="C39" s="38" t="s">
        <v>188</v>
      </c>
      <c r="D39" s="38">
        <v>11</v>
      </c>
      <c r="E39" s="8" t="s">
        <v>135</v>
      </c>
      <c r="F39" s="5"/>
      <c r="G39" s="56">
        <f t="shared" si="2"/>
        <v>3</v>
      </c>
      <c r="H39" s="56">
        <f t="shared" si="2"/>
        <v>0</v>
      </c>
      <c r="I39" s="36">
        <f t="shared" si="0"/>
        <v>0</v>
      </c>
      <c r="J39" s="36">
        <f t="shared" si="1"/>
        <v>3</v>
      </c>
    </row>
    <row r="40" spans="1:10" ht="15.75" thickBot="1" x14ac:dyDescent="0.3">
      <c r="A40" s="30" t="s">
        <v>136</v>
      </c>
      <c r="B40" s="8">
        <v>227</v>
      </c>
      <c r="C40" s="38" t="s">
        <v>188</v>
      </c>
      <c r="D40" s="38">
        <v>11</v>
      </c>
      <c r="E40" s="8" t="s">
        <v>135</v>
      </c>
      <c r="F40" s="8">
        <v>870</v>
      </c>
      <c r="G40" s="56">
        <v>3</v>
      </c>
      <c r="H40" s="56">
        <v>0</v>
      </c>
      <c r="I40" s="36">
        <f t="shared" si="0"/>
        <v>0</v>
      </c>
      <c r="J40" s="36">
        <f t="shared" si="1"/>
        <v>3</v>
      </c>
    </row>
    <row r="41" spans="1:10" ht="15.75" thickBot="1" x14ac:dyDescent="0.3">
      <c r="A41" s="33" t="s">
        <v>87</v>
      </c>
      <c r="B41" s="34">
        <v>227</v>
      </c>
      <c r="C41" s="39" t="s">
        <v>188</v>
      </c>
      <c r="D41" s="39">
        <v>13</v>
      </c>
      <c r="E41" s="5"/>
      <c r="F41" s="5"/>
      <c r="G41" s="57">
        <f t="shared" ref="G41:H43" si="3">G42</f>
        <v>3</v>
      </c>
      <c r="H41" s="57">
        <f t="shared" si="3"/>
        <v>3</v>
      </c>
      <c r="I41" s="36">
        <f t="shared" si="0"/>
        <v>100</v>
      </c>
      <c r="J41" s="36">
        <f t="shared" si="1"/>
        <v>0</v>
      </c>
    </row>
    <row r="42" spans="1:10" ht="24.75" thickBot="1" x14ac:dyDescent="0.3">
      <c r="A42" s="30" t="s">
        <v>137</v>
      </c>
      <c r="B42" s="8">
        <v>227</v>
      </c>
      <c r="C42" s="38" t="s">
        <v>188</v>
      </c>
      <c r="D42" s="38">
        <v>13</v>
      </c>
      <c r="E42" s="8" t="s">
        <v>138</v>
      </c>
      <c r="F42" s="8"/>
      <c r="G42" s="36">
        <f t="shared" si="3"/>
        <v>3</v>
      </c>
      <c r="H42" s="36">
        <f t="shared" si="3"/>
        <v>3</v>
      </c>
      <c r="I42" s="36">
        <f t="shared" si="0"/>
        <v>100</v>
      </c>
      <c r="J42" s="36">
        <f t="shared" si="1"/>
        <v>0</v>
      </c>
    </row>
    <row r="43" spans="1:10" ht="24.75" thickBot="1" x14ac:dyDescent="0.3">
      <c r="A43" s="30" t="s">
        <v>139</v>
      </c>
      <c r="B43" s="8">
        <v>227</v>
      </c>
      <c r="C43" s="38" t="s">
        <v>188</v>
      </c>
      <c r="D43" s="38">
        <v>13</v>
      </c>
      <c r="E43" s="8" t="s">
        <v>140</v>
      </c>
      <c r="F43" s="8"/>
      <c r="G43" s="36">
        <f t="shared" si="3"/>
        <v>3</v>
      </c>
      <c r="H43" s="36">
        <f t="shared" si="3"/>
        <v>3</v>
      </c>
      <c r="I43" s="36">
        <f>H43/G43*100</f>
        <v>100</v>
      </c>
      <c r="J43" s="36">
        <f t="shared" si="1"/>
        <v>0</v>
      </c>
    </row>
    <row r="44" spans="1:10" ht="15.75" thickBot="1" x14ac:dyDescent="0.3">
      <c r="A44" s="30" t="s">
        <v>121</v>
      </c>
      <c r="B44" s="8">
        <v>227</v>
      </c>
      <c r="C44" s="38" t="s">
        <v>188</v>
      </c>
      <c r="D44" s="38">
        <v>13</v>
      </c>
      <c r="E44" s="8" t="s">
        <v>140</v>
      </c>
      <c r="F44" s="8">
        <v>850</v>
      </c>
      <c r="G44" s="36">
        <v>3</v>
      </c>
      <c r="H44" s="36">
        <v>3</v>
      </c>
      <c r="I44" s="36">
        <f t="shared" si="0"/>
        <v>100</v>
      </c>
      <c r="J44" s="36">
        <f t="shared" si="1"/>
        <v>0</v>
      </c>
    </row>
    <row r="45" spans="1:10" ht="15.75" thickBot="1" x14ac:dyDescent="0.3">
      <c r="A45" s="29" t="s">
        <v>88</v>
      </c>
      <c r="B45" s="5">
        <v>227</v>
      </c>
      <c r="C45" s="37" t="s">
        <v>189</v>
      </c>
      <c r="D45" s="37" t="s">
        <v>196</v>
      </c>
      <c r="E45" s="5"/>
      <c r="F45" s="5"/>
      <c r="G45" s="35">
        <f t="shared" ref="G45:H47" si="4">G46</f>
        <v>104.498</v>
      </c>
      <c r="H45" s="35">
        <f t="shared" si="4"/>
        <v>104.498</v>
      </c>
      <c r="I45" s="36">
        <f t="shared" si="0"/>
        <v>100</v>
      </c>
      <c r="J45" s="36">
        <f t="shared" si="1"/>
        <v>0</v>
      </c>
    </row>
    <row r="46" spans="1:10" ht="15.75" thickBot="1" x14ac:dyDescent="0.3">
      <c r="A46" s="30" t="s">
        <v>89</v>
      </c>
      <c r="B46" s="8">
        <v>227</v>
      </c>
      <c r="C46" s="38" t="s">
        <v>189</v>
      </c>
      <c r="D46" s="38" t="s">
        <v>191</v>
      </c>
      <c r="E46" s="8"/>
      <c r="F46" s="8"/>
      <c r="G46" s="36">
        <f t="shared" si="4"/>
        <v>104.498</v>
      </c>
      <c r="H46" s="36">
        <f t="shared" si="4"/>
        <v>104.498</v>
      </c>
      <c r="I46" s="36">
        <f t="shared" si="0"/>
        <v>100</v>
      </c>
      <c r="J46" s="36">
        <f t="shared" si="1"/>
        <v>0</v>
      </c>
    </row>
    <row r="47" spans="1:10" ht="24.75" thickBot="1" x14ac:dyDescent="0.3">
      <c r="A47" s="30" t="s">
        <v>128</v>
      </c>
      <c r="B47" s="8">
        <v>227</v>
      </c>
      <c r="C47" s="38" t="s">
        <v>189</v>
      </c>
      <c r="D47" s="38" t="s">
        <v>191</v>
      </c>
      <c r="E47" s="8" t="s">
        <v>129</v>
      </c>
      <c r="F47" s="8"/>
      <c r="G47" s="56">
        <f t="shared" si="4"/>
        <v>104.498</v>
      </c>
      <c r="H47" s="56">
        <f t="shared" si="4"/>
        <v>104.498</v>
      </c>
      <c r="I47" s="36">
        <f t="shared" si="0"/>
        <v>100</v>
      </c>
      <c r="J47" s="36">
        <f>G47-H47</f>
        <v>0</v>
      </c>
    </row>
    <row r="48" spans="1:10" ht="36.75" thickBot="1" x14ac:dyDescent="0.3">
      <c r="A48" s="30" t="s">
        <v>141</v>
      </c>
      <c r="B48" s="8">
        <v>227</v>
      </c>
      <c r="C48" s="38" t="s">
        <v>189</v>
      </c>
      <c r="D48" s="38" t="s">
        <v>191</v>
      </c>
      <c r="E48" s="8" t="s">
        <v>142</v>
      </c>
      <c r="F48" s="8"/>
      <c r="G48" s="56">
        <f>G49+G50</f>
        <v>104.498</v>
      </c>
      <c r="H48" s="56">
        <f>H49+H50</f>
        <v>104.498</v>
      </c>
      <c r="I48" s="36">
        <f t="shared" si="0"/>
        <v>100</v>
      </c>
      <c r="J48" s="36">
        <f t="shared" si="1"/>
        <v>0</v>
      </c>
    </row>
    <row r="49" spans="1:10" ht="24.75" thickBot="1" x14ac:dyDescent="0.3">
      <c r="A49" s="30" t="s">
        <v>143</v>
      </c>
      <c r="B49" s="8">
        <v>227</v>
      </c>
      <c r="C49" s="38" t="s">
        <v>189</v>
      </c>
      <c r="D49" s="38" t="s">
        <v>191</v>
      </c>
      <c r="E49" s="8" t="s">
        <v>142</v>
      </c>
      <c r="F49" s="8">
        <v>120</v>
      </c>
      <c r="G49" s="36">
        <v>82.888000000000005</v>
      </c>
      <c r="H49" s="36">
        <v>82.888000000000005</v>
      </c>
      <c r="I49" s="36">
        <f t="shared" si="0"/>
        <v>100</v>
      </c>
      <c r="J49" s="36">
        <f>G49-H49</f>
        <v>0</v>
      </c>
    </row>
    <row r="50" spans="1:10" ht="36.75" thickBot="1" x14ac:dyDescent="0.3">
      <c r="A50" s="30" t="s">
        <v>120</v>
      </c>
      <c r="B50" s="8">
        <v>227</v>
      </c>
      <c r="C50" s="38" t="s">
        <v>189</v>
      </c>
      <c r="D50" s="38" t="s">
        <v>191</v>
      </c>
      <c r="E50" s="8" t="s">
        <v>142</v>
      </c>
      <c r="F50" s="8">
        <v>240</v>
      </c>
      <c r="G50" s="36">
        <v>21.61</v>
      </c>
      <c r="H50" s="36">
        <v>21.61</v>
      </c>
      <c r="I50" s="36">
        <f t="shared" si="0"/>
        <v>100</v>
      </c>
      <c r="J50" s="36">
        <f t="shared" si="1"/>
        <v>0</v>
      </c>
    </row>
    <row r="51" spans="1:10" ht="24.75" thickBot="1" x14ac:dyDescent="0.3">
      <c r="A51" s="29" t="s">
        <v>90</v>
      </c>
      <c r="B51" s="5">
        <v>227</v>
      </c>
      <c r="C51" s="37" t="s">
        <v>191</v>
      </c>
      <c r="D51" s="37" t="s">
        <v>196</v>
      </c>
      <c r="E51" s="5" t="s">
        <v>57</v>
      </c>
      <c r="F51" s="5"/>
      <c r="G51" s="35">
        <f t="shared" ref="G51:H53" si="5">G52</f>
        <v>125</v>
      </c>
      <c r="H51" s="35">
        <f t="shared" si="5"/>
        <v>118.91500000000001</v>
      </c>
      <c r="I51" s="35">
        <f t="shared" si="0"/>
        <v>95.132000000000005</v>
      </c>
      <c r="J51" s="36">
        <f t="shared" si="1"/>
        <v>6.0849999999999937</v>
      </c>
    </row>
    <row r="52" spans="1:10" ht="36.75" thickBot="1" x14ac:dyDescent="0.3">
      <c r="A52" s="30" t="s">
        <v>267</v>
      </c>
      <c r="B52" s="8">
        <v>227</v>
      </c>
      <c r="C52" s="38" t="s">
        <v>191</v>
      </c>
      <c r="D52" s="38">
        <v>10</v>
      </c>
      <c r="E52" s="8" t="s">
        <v>57</v>
      </c>
      <c r="F52" s="8"/>
      <c r="G52" s="36">
        <f t="shared" si="5"/>
        <v>125</v>
      </c>
      <c r="H52" s="36">
        <f t="shared" si="5"/>
        <v>118.91500000000001</v>
      </c>
      <c r="I52" s="36">
        <f>H52/G52*100</f>
        <v>95.132000000000005</v>
      </c>
      <c r="J52" s="36">
        <f t="shared" si="1"/>
        <v>6.0849999999999937</v>
      </c>
    </row>
    <row r="53" spans="1:10" ht="36.75" thickBot="1" x14ac:dyDescent="0.3">
      <c r="A53" s="30" t="s">
        <v>144</v>
      </c>
      <c r="B53" s="8">
        <v>227</v>
      </c>
      <c r="C53" s="38" t="s">
        <v>191</v>
      </c>
      <c r="D53" s="38">
        <v>10</v>
      </c>
      <c r="E53" s="8" t="s">
        <v>145</v>
      </c>
      <c r="F53" s="8"/>
      <c r="G53" s="56">
        <f t="shared" si="5"/>
        <v>125</v>
      </c>
      <c r="H53" s="56">
        <f t="shared" si="5"/>
        <v>118.91500000000001</v>
      </c>
      <c r="I53" s="36">
        <f t="shared" si="0"/>
        <v>95.132000000000005</v>
      </c>
      <c r="J53" s="36">
        <f t="shared" si="1"/>
        <v>6.0849999999999937</v>
      </c>
    </row>
    <row r="54" spans="1:10" ht="24.75" thickBot="1" x14ac:dyDescent="0.3">
      <c r="A54" s="30" t="s">
        <v>146</v>
      </c>
      <c r="B54" s="8">
        <v>227</v>
      </c>
      <c r="C54" s="38" t="s">
        <v>191</v>
      </c>
      <c r="D54" s="38">
        <v>10</v>
      </c>
      <c r="E54" s="8" t="s">
        <v>147</v>
      </c>
      <c r="F54" s="8" t="s">
        <v>57</v>
      </c>
      <c r="G54" s="36">
        <f>G55+G56</f>
        <v>125</v>
      </c>
      <c r="H54" s="36">
        <f>H55+H56</f>
        <v>118.91500000000001</v>
      </c>
      <c r="I54" s="36">
        <f t="shared" si="0"/>
        <v>95.132000000000005</v>
      </c>
      <c r="J54" s="36">
        <f t="shared" si="1"/>
        <v>6.0849999999999937</v>
      </c>
    </row>
    <row r="55" spans="1:10" ht="24.75" thickBot="1" x14ac:dyDescent="0.3">
      <c r="A55" s="60" t="s">
        <v>119</v>
      </c>
      <c r="B55" s="61">
        <v>227</v>
      </c>
      <c r="C55" s="62" t="s">
        <v>191</v>
      </c>
      <c r="D55" s="62" t="s">
        <v>218</v>
      </c>
      <c r="E55" s="61" t="s">
        <v>147</v>
      </c>
      <c r="F55" s="61">
        <v>120</v>
      </c>
      <c r="G55" s="63">
        <v>4.5</v>
      </c>
      <c r="H55" s="63">
        <v>4.5</v>
      </c>
      <c r="I55" s="63">
        <f t="shared" si="0"/>
        <v>100</v>
      </c>
      <c r="J55" s="36">
        <f t="shared" si="1"/>
        <v>0</v>
      </c>
    </row>
    <row r="56" spans="1:10" ht="34.5" customHeight="1" x14ac:dyDescent="0.25">
      <c r="A56" s="119" t="s">
        <v>120</v>
      </c>
      <c r="B56" s="125">
        <v>227</v>
      </c>
      <c r="C56" s="132" t="s">
        <v>191</v>
      </c>
      <c r="D56" s="132" t="s">
        <v>218</v>
      </c>
      <c r="E56" s="125" t="s">
        <v>147</v>
      </c>
      <c r="F56" s="125">
        <v>240</v>
      </c>
      <c r="G56" s="126">
        <v>120.5</v>
      </c>
      <c r="H56" s="126">
        <v>114.41500000000001</v>
      </c>
      <c r="I56" s="126">
        <f>H56/G56*100</f>
        <v>94.950207468879682</v>
      </c>
      <c r="J56" s="126">
        <f>G56-H56</f>
        <v>6.0849999999999937</v>
      </c>
    </row>
    <row r="57" spans="1:10" ht="6.75" customHeight="1" thickBot="1" x14ac:dyDescent="0.3">
      <c r="A57" s="120"/>
      <c r="B57" s="131"/>
      <c r="C57" s="133"/>
      <c r="D57" s="133"/>
      <c r="E57" s="118"/>
      <c r="F57" s="118"/>
      <c r="G57" s="127"/>
      <c r="H57" s="128"/>
      <c r="I57" s="128"/>
      <c r="J57" s="131"/>
    </row>
    <row r="58" spans="1:10" ht="15.75" thickBot="1" x14ac:dyDescent="0.3">
      <c r="A58" s="29" t="s">
        <v>91</v>
      </c>
      <c r="B58" s="5">
        <v>227</v>
      </c>
      <c r="C58" s="37" t="s">
        <v>190</v>
      </c>
      <c r="D58" s="37" t="s">
        <v>196</v>
      </c>
      <c r="E58" s="5"/>
      <c r="F58" s="5"/>
      <c r="G58" s="35">
        <f>G59</f>
        <v>483.5</v>
      </c>
      <c r="H58" s="35">
        <f>H59</f>
        <v>480.36599999999999</v>
      </c>
      <c r="I58" s="35">
        <f>H58/G58*100</f>
        <v>99.351809720785937</v>
      </c>
      <c r="J58" s="35">
        <f>G58-H58</f>
        <v>3.1340000000000146</v>
      </c>
    </row>
    <row r="59" spans="1:10" ht="15.75" thickBot="1" x14ac:dyDescent="0.3">
      <c r="A59" s="30" t="s">
        <v>149</v>
      </c>
      <c r="B59" s="8">
        <v>227</v>
      </c>
      <c r="C59" s="38" t="s">
        <v>190</v>
      </c>
      <c r="D59" s="38" t="s">
        <v>192</v>
      </c>
      <c r="E59" s="8"/>
      <c r="F59" s="8"/>
      <c r="G59" s="36">
        <f>G60</f>
        <v>483.5</v>
      </c>
      <c r="H59" s="36">
        <f>H60</f>
        <v>480.36599999999999</v>
      </c>
      <c r="I59" s="35">
        <f t="shared" ref="I59" si="6">H59/G59*100</f>
        <v>99.351809720785937</v>
      </c>
      <c r="J59" s="35">
        <f>G59-H59</f>
        <v>3.1340000000000146</v>
      </c>
    </row>
    <row r="60" spans="1:10" ht="51.75" customHeight="1" x14ac:dyDescent="0.25">
      <c r="A60" s="119" t="s">
        <v>151</v>
      </c>
      <c r="B60" s="125">
        <v>227</v>
      </c>
      <c r="C60" s="132" t="s">
        <v>190</v>
      </c>
      <c r="D60" s="132" t="s">
        <v>192</v>
      </c>
      <c r="E60" s="125" t="s">
        <v>150</v>
      </c>
      <c r="F60" s="125"/>
      <c r="G60" s="121">
        <f>G62</f>
        <v>483.5</v>
      </c>
      <c r="H60" s="121">
        <f>H62</f>
        <v>480.36599999999999</v>
      </c>
      <c r="I60" s="126">
        <f>H60/G60*100</f>
        <v>99.351809720785937</v>
      </c>
      <c r="J60" s="126">
        <f>G60-H60</f>
        <v>3.1340000000000146</v>
      </c>
    </row>
    <row r="61" spans="1:10" ht="15.75" thickBot="1" x14ac:dyDescent="0.3">
      <c r="A61" s="120"/>
      <c r="B61" s="131"/>
      <c r="C61" s="118"/>
      <c r="D61" s="118"/>
      <c r="E61" s="118"/>
      <c r="F61" s="131"/>
      <c r="G61" s="122"/>
      <c r="H61" s="122"/>
      <c r="I61" s="128"/>
      <c r="J61" s="131"/>
    </row>
    <row r="62" spans="1:10" ht="36.75" thickBot="1" x14ac:dyDescent="0.3">
      <c r="A62" s="30" t="s">
        <v>272</v>
      </c>
      <c r="B62" s="8">
        <v>227</v>
      </c>
      <c r="C62" s="38" t="s">
        <v>190</v>
      </c>
      <c r="D62" s="38" t="s">
        <v>192</v>
      </c>
      <c r="E62" s="8" t="s">
        <v>152</v>
      </c>
      <c r="F62" s="8"/>
      <c r="G62" s="56">
        <f>G63</f>
        <v>483.5</v>
      </c>
      <c r="H62" s="56">
        <f>H63</f>
        <v>480.36599999999999</v>
      </c>
      <c r="I62" s="36">
        <f>H62/G62*100</f>
        <v>99.351809720785937</v>
      </c>
      <c r="J62" s="36">
        <f>G60-H60</f>
        <v>3.1340000000000146</v>
      </c>
    </row>
    <row r="63" spans="1:10" ht="36.75" thickBot="1" x14ac:dyDescent="0.3">
      <c r="A63" s="30" t="s">
        <v>120</v>
      </c>
      <c r="B63" s="8">
        <v>227</v>
      </c>
      <c r="C63" s="38" t="s">
        <v>190</v>
      </c>
      <c r="D63" s="38" t="s">
        <v>192</v>
      </c>
      <c r="E63" s="8" t="s">
        <v>152</v>
      </c>
      <c r="F63" s="8">
        <v>240</v>
      </c>
      <c r="G63" s="56">
        <v>483.5</v>
      </c>
      <c r="H63" s="56">
        <v>480.36599999999999</v>
      </c>
      <c r="I63" s="36">
        <f t="shared" ref="I63:I73" si="7">H63/G63*100</f>
        <v>99.351809720785937</v>
      </c>
      <c r="J63" s="36">
        <f t="shared" ref="J63:J73" si="8">G61-H61</f>
        <v>0</v>
      </c>
    </row>
    <row r="64" spans="1:10" ht="15.75" thickBot="1" x14ac:dyDescent="0.3">
      <c r="A64" s="29" t="s">
        <v>93</v>
      </c>
      <c r="B64" s="5">
        <v>227</v>
      </c>
      <c r="C64" s="37" t="s">
        <v>193</v>
      </c>
      <c r="D64" s="37" t="s">
        <v>196</v>
      </c>
      <c r="E64" s="5"/>
      <c r="F64" s="5"/>
      <c r="G64" s="35">
        <f>G65</f>
        <v>985.85299999999995</v>
      </c>
      <c r="H64" s="35">
        <f>H65</f>
        <v>909.95</v>
      </c>
      <c r="I64" s="36">
        <f t="shared" si="7"/>
        <v>92.300779122242375</v>
      </c>
      <c r="J64" s="36">
        <f t="shared" si="8"/>
        <v>3.1340000000000146</v>
      </c>
    </row>
    <row r="65" spans="1:10" ht="15.75" thickBot="1" x14ac:dyDescent="0.3">
      <c r="A65" s="30" t="s">
        <v>94</v>
      </c>
      <c r="B65" s="8">
        <v>227</v>
      </c>
      <c r="C65" s="38" t="s">
        <v>193</v>
      </c>
      <c r="D65" s="38" t="s">
        <v>191</v>
      </c>
      <c r="E65" s="8"/>
      <c r="F65" s="8"/>
      <c r="G65" s="36">
        <f>G66</f>
        <v>985.85299999999995</v>
      </c>
      <c r="H65" s="36">
        <f>H66</f>
        <v>909.95</v>
      </c>
      <c r="I65" s="36">
        <f t="shared" si="7"/>
        <v>92.300779122242375</v>
      </c>
      <c r="J65" s="36">
        <f t="shared" si="8"/>
        <v>3.1340000000000146</v>
      </c>
    </row>
    <row r="66" spans="1:10" ht="24.75" thickBot="1" x14ac:dyDescent="0.3">
      <c r="A66" s="30" t="s">
        <v>153</v>
      </c>
      <c r="B66" s="8">
        <v>227</v>
      </c>
      <c r="C66" s="38" t="s">
        <v>193</v>
      </c>
      <c r="D66" s="38" t="s">
        <v>191</v>
      </c>
      <c r="E66" s="8" t="s">
        <v>154</v>
      </c>
      <c r="F66" s="8"/>
      <c r="G66" s="36">
        <f>G67+G69+G71+G73+G76</f>
        <v>985.85299999999995</v>
      </c>
      <c r="H66" s="36">
        <f>H67+H69+H71+H73+H76</f>
        <v>909.95</v>
      </c>
      <c r="I66" s="36">
        <f t="shared" si="7"/>
        <v>92.300779122242375</v>
      </c>
      <c r="J66" s="36">
        <f t="shared" si="8"/>
        <v>75.902999999999906</v>
      </c>
    </row>
    <row r="67" spans="1:10" ht="15.75" thickBot="1" x14ac:dyDescent="0.3">
      <c r="A67" s="30" t="s">
        <v>155</v>
      </c>
      <c r="B67" s="8">
        <v>227</v>
      </c>
      <c r="C67" s="38" t="s">
        <v>193</v>
      </c>
      <c r="D67" s="38" t="s">
        <v>191</v>
      </c>
      <c r="E67" s="8" t="s">
        <v>156</v>
      </c>
      <c r="F67" s="8"/>
      <c r="G67" s="36">
        <f>G68</f>
        <v>38</v>
      </c>
      <c r="H67" s="36">
        <f>H68</f>
        <v>34.173999999999999</v>
      </c>
      <c r="I67" s="36">
        <f t="shared" si="7"/>
        <v>89.931578947368422</v>
      </c>
      <c r="J67" s="36">
        <f t="shared" si="8"/>
        <v>75.902999999999906</v>
      </c>
    </row>
    <row r="68" spans="1:10" ht="36.75" thickBot="1" x14ac:dyDescent="0.3">
      <c r="A68" s="30" t="s">
        <v>157</v>
      </c>
      <c r="B68" s="8">
        <v>227</v>
      </c>
      <c r="C68" s="38" t="s">
        <v>193</v>
      </c>
      <c r="D68" s="38" t="s">
        <v>191</v>
      </c>
      <c r="E68" s="8" t="s">
        <v>156</v>
      </c>
      <c r="F68" s="8">
        <v>240</v>
      </c>
      <c r="G68" s="36">
        <v>38</v>
      </c>
      <c r="H68" s="36">
        <v>34.173999999999999</v>
      </c>
      <c r="I68" s="36">
        <f t="shared" si="7"/>
        <v>89.931578947368422</v>
      </c>
      <c r="J68" s="36">
        <f t="shared" si="8"/>
        <v>75.902999999999906</v>
      </c>
    </row>
    <row r="69" spans="1:10" ht="15.75" thickBot="1" x14ac:dyDescent="0.3">
      <c r="A69" s="30" t="s">
        <v>158</v>
      </c>
      <c r="B69" s="8">
        <v>227</v>
      </c>
      <c r="C69" s="38" t="s">
        <v>193</v>
      </c>
      <c r="D69" s="38" t="s">
        <v>191</v>
      </c>
      <c r="E69" s="8" t="s">
        <v>159</v>
      </c>
      <c r="F69" s="8"/>
      <c r="G69" s="36">
        <f>G70</f>
        <v>10.803000000000001</v>
      </c>
      <c r="H69" s="36">
        <f>H70</f>
        <v>10.803000000000001</v>
      </c>
      <c r="I69" s="36">
        <f t="shared" si="7"/>
        <v>100</v>
      </c>
      <c r="J69" s="36">
        <f t="shared" si="8"/>
        <v>3.8260000000000005</v>
      </c>
    </row>
    <row r="70" spans="1:10" ht="24.75" thickBot="1" x14ac:dyDescent="0.3">
      <c r="A70" s="30" t="s">
        <v>160</v>
      </c>
      <c r="B70" s="8">
        <v>227</v>
      </c>
      <c r="C70" s="38" t="s">
        <v>193</v>
      </c>
      <c r="D70" s="38" t="s">
        <v>191</v>
      </c>
      <c r="E70" s="8" t="s">
        <v>159</v>
      </c>
      <c r="F70" s="8">
        <v>240</v>
      </c>
      <c r="G70" s="36">
        <v>10.803000000000001</v>
      </c>
      <c r="H70" s="36">
        <v>10.803000000000001</v>
      </c>
      <c r="I70" s="36">
        <f>H70/G70*100</f>
        <v>100</v>
      </c>
      <c r="J70" s="36">
        <f t="shared" si="8"/>
        <v>3.8260000000000005</v>
      </c>
    </row>
    <row r="71" spans="1:10" ht="24.75" thickBot="1" x14ac:dyDescent="0.3">
      <c r="A71" s="30" t="s">
        <v>161</v>
      </c>
      <c r="B71" s="8">
        <v>227</v>
      </c>
      <c r="C71" s="38" t="s">
        <v>193</v>
      </c>
      <c r="D71" s="38" t="s">
        <v>191</v>
      </c>
      <c r="E71" s="8" t="s">
        <v>162</v>
      </c>
      <c r="F71" s="8"/>
      <c r="G71" s="36">
        <f>G72</f>
        <v>123.1</v>
      </c>
      <c r="H71" s="36">
        <f>H72</f>
        <v>108.143</v>
      </c>
      <c r="I71" s="36">
        <f t="shared" si="7"/>
        <v>87.849715678310332</v>
      </c>
      <c r="J71" s="36">
        <f>G69-H69</f>
        <v>0</v>
      </c>
    </row>
    <row r="72" spans="1:10" ht="36.75" thickBot="1" x14ac:dyDescent="0.3">
      <c r="A72" s="30" t="s">
        <v>163</v>
      </c>
      <c r="B72" s="8">
        <v>227</v>
      </c>
      <c r="C72" s="38" t="s">
        <v>193</v>
      </c>
      <c r="D72" s="38" t="s">
        <v>191</v>
      </c>
      <c r="E72" s="8" t="s">
        <v>162</v>
      </c>
      <c r="F72" s="8">
        <v>240</v>
      </c>
      <c r="G72" s="56">
        <v>123.1</v>
      </c>
      <c r="H72" s="56">
        <v>108.143</v>
      </c>
      <c r="I72" s="36">
        <f t="shared" si="7"/>
        <v>87.849715678310332</v>
      </c>
      <c r="J72" s="36">
        <f t="shared" si="8"/>
        <v>0</v>
      </c>
    </row>
    <row r="73" spans="1:10" ht="15.75" thickBot="1" x14ac:dyDescent="0.3">
      <c r="A73" s="30" t="s">
        <v>164</v>
      </c>
      <c r="B73" s="8">
        <v>227</v>
      </c>
      <c r="C73" s="38" t="s">
        <v>193</v>
      </c>
      <c r="D73" s="38" t="s">
        <v>191</v>
      </c>
      <c r="E73" s="8" t="s">
        <v>165</v>
      </c>
      <c r="F73" s="8"/>
      <c r="G73" s="36">
        <f>G74</f>
        <v>393.95</v>
      </c>
      <c r="H73" s="36">
        <f>H74</f>
        <v>336.83</v>
      </c>
      <c r="I73" s="36">
        <f t="shared" si="7"/>
        <v>85.500698058129203</v>
      </c>
      <c r="J73" s="36">
        <f t="shared" si="8"/>
        <v>14.956999999999994</v>
      </c>
    </row>
    <row r="74" spans="1:10" ht="21.75" customHeight="1" x14ac:dyDescent="0.25">
      <c r="A74" s="119" t="s">
        <v>131</v>
      </c>
      <c r="B74" s="125">
        <v>227</v>
      </c>
      <c r="C74" s="132" t="s">
        <v>193</v>
      </c>
      <c r="D74" s="132" t="s">
        <v>191</v>
      </c>
      <c r="E74" s="125" t="s">
        <v>165</v>
      </c>
      <c r="F74" s="125">
        <v>240</v>
      </c>
      <c r="G74" s="121">
        <v>393.95</v>
      </c>
      <c r="H74" s="121">
        <v>336.83</v>
      </c>
      <c r="I74" s="126">
        <f>H74/G74*100</f>
        <v>85.500698058129203</v>
      </c>
      <c r="J74" s="126">
        <f>G74-H74</f>
        <v>57.120000000000005</v>
      </c>
    </row>
    <row r="75" spans="1:10" ht="17.25" customHeight="1" thickBot="1" x14ac:dyDescent="0.3">
      <c r="A75" s="120"/>
      <c r="B75" s="131"/>
      <c r="C75" s="133"/>
      <c r="D75" s="133"/>
      <c r="E75" s="131"/>
      <c r="F75" s="131"/>
      <c r="G75" s="122"/>
      <c r="H75" s="122"/>
      <c r="I75" s="128"/>
      <c r="J75" s="131"/>
    </row>
    <row r="76" spans="1:10" ht="15.75" thickBot="1" x14ac:dyDescent="0.3">
      <c r="A76" s="30" t="s">
        <v>166</v>
      </c>
      <c r="B76" s="8">
        <v>227</v>
      </c>
      <c r="C76" s="38" t="s">
        <v>193</v>
      </c>
      <c r="D76" s="38" t="s">
        <v>191</v>
      </c>
      <c r="E76" s="8" t="s">
        <v>167</v>
      </c>
      <c r="F76" s="8"/>
      <c r="G76" s="56">
        <f>G77</f>
        <v>420</v>
      </c>
      <c r="H76" s="56">
        <f>H77</f>
        <v>420</v>
      </c>
      <c r="I76" s="56">
        <f t="shared" ref="I76:I97" si="9">H76/G76*100</f>
        <v>100</v>
      </c>
      <c r="J76" s="56">
        <f>G76-H76</f>
        <v>0</v>
      </c>
    </row>
    <row r="77" spans="1:10" ht="36.75" thickBot="1" x14ac:dyDescent="0.3">
      <c r="A77" s="30" t="s">
        <v>168</v>
      </c>
      <c r="B77" s="8">
        <v>227</v>
      </c>
      <c r="C77" s="38" t="s">
        <v>193</v>
      </c>
      <c r="D77" s="38" t="s">
        <v>191</v>
      </c>
      <c r="E77" s="8" t="s">
        <v>167</v>
      </c>
      <c r="F77" s="8">
        <v>240</v>
      </c>
      <c r="G77" s="36">
        <v>420</v>
      </c>
      <c r="H77" s="36">
        <v>420</v>
      </c>
      <c r="I77" s="56">
        <f t="shared" si="9"/>
        <v>100</v>
      </c>
      <c r="J77" s="56">
        <f t="shared" ref="J77:J97" si="10">G77-H77</f>
        <v>0</v>
      </c>
    </row>
    <row r="78" spans="1:10" ht="15.75" thickBot="1" x14ac:dyDescent="0.3">
      <c r="A78" s="59" t="s">
        <v>211</v>
      </c>
      <c r="B78" s="5">
        <v>227</v>
      </c>
      <c r="C78" s="37" t="s">
        <v>212</v>
      </c>
      <c r="D78" s="37" t="s">
        <v>196</v>
      </c>
      <c r="E78" s="5"/>
      <c r="F78" s="5"/>
      <c r="G78" s="57">
        <f t="shared" ref="G78:H81" si="11">G79</f>
        <v>100</v>
      </c>
      <c r="H78" s="57">
        <f t="shared" si="11"/>
        <v>100</v>
      </c>
      <c r="I78" s="57">
        <f t="shared" si="9"/>
        <v>100</v>
      </c>
      <c r="J78" s="56">
        <f t="shared" si="10"/>
        <v>0</v>
      </c>
    </row>
    <row r="79" spans="1:10" ht="24.75" thickBot="1" x14ac:dyDescent="0.3">
      <c r="A79" s="58" t="s">
        <v>220</v>
      </c>
      <c r="B79" s="8">
        <v>227</v>
      </c>
      <c r="C79" s="38" t="s">
        <v>212</v>
      </c>
      <c r="D79" s="38" t="s">
        <v>193</v>
      </c>
      <c r="E79" s="8"/>
      <c r="F79" s="8"/>
      <c r="G79" s="56">
        <f t="shared" si="11"/>
        <v>100</v>
      </c>
      <c r="H79" s="56">
        <f t="shared" si="11"/>
        <v>100</v>
      </c>
      <c r="I79" s="56">
        <f t="shared" si="9"/>
        <v>100</v>
      </c>
      <c r="J79" s="56">
        <f t="shared" si="10"/>
        <v>0</v>
      </c>
    </row>
    <row r="80" spans="1:10" ht="24.75" thickBot="1" x14ac:dyDescent="0.3">
      <c r="A80" s="58" t="s">
        <v>273</v>
      </c>
      <c r="B80" s="8">
        <v>227</v>
      </c>
      <c r="C80" s="38" t="s">
        <v>212</v>
      </c>
      <c r="D80" s="38" t="s">
        <v>193</v>
      </c>
      <c r="E80" s="8" t="s">
        <v>123</v>
      </c>
      <c r="F80" s="8"/>
      <c r="G80" s="56">
        <f t="shared" si="11"/>
        <v>100</v>
      </c>
      <c r="H80" s="56">
        <f t="shared" si="11"/>
        <v>100</v>
      </c>
      <c r="I80" s="56">
        <f t="shared" si="9"/>
        <v>100</v>
      </c>
      <c r="J80" s="56">
        <f t="shared" si="10"/>
        <v>0</v>
      </c>
    </row>
    <row r="81" spans="1:10" ht="15.75" thickBot="1" x14ac:dyDescent="0.3">
      <c r="A81" s="58" t="s">
        <v>221</v>
      </c>
      <c r="B81" s="8">
        <v>227</v>
      </c>
      <c r="C81" s="38" t="s">
        <v>212</v>
      </c>
      <c r="D81" s="38" t="s">
        <v>193</v>
      </c>
      <c r="E81" s="8" t="s">
        <v>219</v>
      </c>
      <c r="F81" s="8"/>
      <c r="G81" s="56">
        <f t="shared" si="11"/>
        <v>100</v>
      </c>
      <c r="H81" s="56">
        <f t="shared" si="11"/>
        <v>100</v>
      </c>
      <c r="I81" s="56">
        <f t="shared" si="9"/>
        <v>100</v>
      </c>
      <c r="J81" s="56">
        <f t="shared" si="10"/>
        <v>0</v>
      </c>
    </row>
    <row r="82" spans="1:10" ht="36.75" thickBot="1" x14ac:dyDescent="0.3">
      <c r="A82" s="30" t="s">
        <v>168</v>
      </c>
      <c r="B82" s="8">
        <v>227</v>
      </c>
      <c r="C82" s="38" t="s">
        <v>212</v>
      </c>
      <c r="D82" s="38" t="s">
        <v>193</v>
      </c>
      <c r="E82" s="8" t="s">
        <v>219</v>
      </c>
      <c r="F82" s="8">
        <v>240</v>
      </c>
      <c r="G82" s="36">
        <v>100</v>
      </c>
      <c r="H82" s="36">
        <v>100</v>
      </c>
      <c r="I82" s="56">
        <f t="shared" si="9"/>
        <v>100</v>
      </c>
      <c r="J82" s="56">
        <f t="shared" si="10"/>
        <v>0</v>
      </c>
    </row>
    <row r="83" spans="1:10" ht="15.75" thickBot="1" x14ac:dyDescent="0.3">
      <c r="A83" s="29" t="s">
        <v>95</v>
      </c>
      <c r="B83" s="5">
        <v>227</v>
      </c>
      <c r="C83" s="37" t="s">
        <v>194</v>
      </c>
      <c r="D83" s="37" t="s">
        <v>196</v>
      </c>
      <c r="E83" s="5"/>
      <c r="F83" s="5"/>
      <c r="G83" s="35">
        <f t="shared" ref="G83:H86" si="12">G84</f>
        <v>3</v>
      </c>
      <c r="H83" s="35">
        <f t="shared" si="12"/>
        <v>0</v>
      </c>
      <c r="I83" s="56">
        <f t="shared" si="9"/>
        <v>0</v>
      </c>
      <c r="J83" s="56">
        <f t="shared" si="10"/>
        <v>3</v>
      </c>
    </row>
    <row r="84" spans="1:10" ht="15.75" thickBot="1" x14ac:dyDescent="0.3">
      <c r="A84" s="30" t="s">
        <v>96</v>
      </c>
      <c r="B84" s="5">
        <v>227</v>
      </c>
      <c r="C84" s="37" t="s">
        <v>194</v>
      </c>
      <c r="D84" s="37" t="s">
        <v>194</v>
      </c>
      <c r="E84" s="8"/>
      <c r="F84" s="8"/>
      <c r="G84" s="36">
        <f t="shared" si="12"/>
        <v>3</v>
      </c>
      <c r="H84" s="36">
        <f t="shared" si="12"/>
        <v>0</v>
      </c>
      <c r="I84" s="56">
        <f t="shared" si="9"/>
        <v>0</v>
      </c>
      <c r="J84" s="56">
        <f t="shared" si="10"/>
        <v>3</v>
      </c>
    </row>
    <row r="85" spans="1:10" ht="24.75" thickBot="1" x14ac:dyDescent="0.3">
      <c r="A85" s="30" t="s">
        <v>169</v>
      </c>
      <c r="B85" s="8">
        <v>227</v>
      </c>
      <c r="C85" s="38" t="s">
        <v>194</v>
      </c>
      <c r="D85" s="38" t="s">
        <v>194</v>
      </c>
      <c r="E85" s="8" t="s">
        <v>170</v>
      </c>
      <c r="F85" s="8"/>
      <c r="G85" s="36">
        <f t="shared" si="12"/>
        <v>3</v>
      </c>
      <c r="H85" s="36">
        <f t="shared" si="12"/>
        <v>0</v>
      </c>
      <c r="I85" s="56">
        <f t="shared" si="9"/>
        <v>0</v>
      </c>
      <c r="J85" s="56">
        <f t="shared" si="10"/>
        <v>3</v>
      </c>
    </row>
    <row r="86" spans="1:10" ht="15.75" thickBot="1" x14ac:dyDescent="0.3">
      <c r="A86" s="30" t="s">
        <v>171</v>
      </c>
      <c r="B86" s="8">
        <v>227</v>
      </c>
      <c r="C86" s="38" t="s">
        <v>194</v>
      </c>
      <c r="D86" s="38" t="s">
        <v>194</v>
      </c>
      <c r="E86" s="8" t="s">
        <v>172</v>
      </c>
      <c r="F86" s="8"/>
      <c r="G86" s="36">
        <f t="shared" si="12"/>
        <v>3</v>
      </c>
      <c r="H86" s="36">
        <f t="shared" si="12"/>
        <v>0</v>
      </c>
      <c r="I86" s="56">
        <f t="shared" si="9"/>
        <v>0</v>
      </c>
      <c r="J86" s="56">
        <f t="shared" si="10"/>
        <v>3</v>
      </c>
    </row>
    <row r="87" spans="1:10" ht="36.75" thickBot="1" x14ac:dyDescent="0.3">
      <c r="A87" s="30" t="s">
        <v>163</v>
      </c>
      <c r="B87" s="8">
        <v>227</v>
      </c>
      <c r="C87" s="38" t="s">
        <v>194</v>
      </c>
      <c r="D87" s="38" t="s">
        <v>194</v>
      </c>
      <c r="E87" s="8" t="s">
        <v>172</v>
      </c>
      <c r="F87" s="8">
        <v>240</v>
      </c>
      <c r="G87" s="36">
        <v>3</v>
      </c>
      <c r="H87" s="36">
        <v>0</v>
      </c>
      <c r="I87" s="56">
        <f t="shared" si="9"/>
        <v>0</v>
      </c>
      <c r="J87" s="56">
        <f t="shared" si="10"/>
        <v>3</v>
      </c>
    </row>
    <row r="88" spans="1:10" ht="15.75" thickBot="1" x14ac:dyDescent="0.3">
      <c r="A88" s="29" t="s">
        <v>173</v>
      </c>
      <c r="B88" s="5">
        <v>227</v>
      </c>
      <c r="C88" s="37" t="s">
        <v>195</v>
      </c>
      <c r="D88" s="37" t="s">
        <v>196</v>
      </c>
      <c r="E88" s="5"/>
      <c r="F88" s="5"/>
      <c r="G88" s="35">
        <f>G89</f>
        <v>186.95</v>
      </c>
      <c r="H88" s="35">
        <f>H89</f>
        <v>185.05</v>
      </c>
      <c r="I88" s="56">
        <f t="shared" si="9"/>
        <v>98.983685477400385</v>
      </c>
      <c r="J88" s="56">
        <f t="shared" si="10"/>
        <v>1.8999999999999773</v>
      </c>
    </row>
    <row r="89" spans="1:10" ht="15.75" thickBot="1" x14ac:dyDescent="0.3">
      <c r="A89" s="30" t="s">
        <v>98</v>
      </c>
      <c r="B89" s="5">
        <v>227</v>
      </c>
      <c r="C89" s="37" t="s">
        <v>195</v>
      </c>
      <c r="D89" s="37" t="s">
        <v>188</v>
      </c>
      <c r="E89" s="5"/>
      <c r="F89" s="5"/>
      <c r="G89" s="56">
        <f>G90</f>
        <v>186.95</v>
      </c>
      <c r="H89" s="56">
        <f>H90</f>
        <v>185.05</v>
      </c>
      <c r="I89" s="56">
        <f t="shared" si="9"/>
        <v>98.983685477400385</v>
      </c>
      <c r="J89" s="56">
        <f t="shared" si="10"/>
        <v>1.8999999999999773</v>
      </c>
    </row>
    <row r="90" spans="1:10" ht="15.75" thickBot="1" x14ac:dyDescent="0.3">
      <c r="A90" s="30" t="s">
        <v>174</v>
      </c>
      <c r="B90" s="8">
        <v>227</v>
      </c>
      <c r="C90" s="38" t="s">
        <v>195</v>
      </c>
      <c r="D90" s="38" t="s">
        <v>188</v>
      </c>
      <c r="E90" s="8" t="s">
        <v>175</v>
      </c>
      <c r="F90" s="8"/>
      <c r="G90" s="56">
        <f>G91+G93</f>
        <v>186.95</v>
      </c>
      <c r="H90" s="56">
        <f>H91+H93</f>
        <v>185.05</v>
      </c>
      <c r="I90" s="56">
        <f t="shared" si="9"/>
        <v>98.983685477400385</v>
      </c>
      <c r="J90" s="56">
        <f t="shared" si="10"/>
        <v>1.8999999999999773</v>
      </c>
    </row>
    <row r="91" spans="1:10" ht="15.75" thickBot="1" x14ac:dyDescent="0.3">
      <c r="A91" s="30" t="s">
        <v>176</v>
      </c>
      <c r="B91" s="8">
        <v>227</v>
      </c>
      <c r="C91" s="38" t="s">
        <v>195</v>
      </c>
      <c r="D91" s="38" t="s">
        <v>188</v>
      </c>
      <c r="E91" s="8" t="s">
        <v>177</v>
      </c>
      <c r="F91" s="8"/>
      <c r="G91" s="36">
        <f>G92</f>
        <v>6.95</v>
      </c>
      <c r="H91" s="36">
        <f>H92</f>
        <v>5.05</v>
      </c>
      <c r="I91" s="56">
        <f t="shared" si="9"/>
        <v>72.661870503597115</v>
      </c>
      <c r="J91" s="56">
        <f t="shared" si="10"/>
        <v>1.9000000000000004</v>
      </c>
    </row>
    <row r="92" spans="1:10" ht="36.75" thickBot="1" x14ac:dyDescent="0.3">
      <c r="A92" s="30" t="s">
        <v>168</v>
      </c>
      <c r="B92" s="8">
        <v>227</v>
      </c>
      <c r="C92" s="38" t="s">
        <v>195</v>
      </c>
      <c r="D92" s="38" t="s">
        <v>188</v>
      </c>
      <c r="E92" s="8" t="s">
        <v>177</v>
      </c>
      <c r="F92" s="8">
        <v>240</v>
      </c>
      <c r="G92" s="36">
        <v>6.95</v>
      </c>
      <c r="H92" s="36">
        <v>5.05</v>
      </c>
      <c r="I92" s="56">
        <f>H92/G92*100</f>
        <v>72.661870503597115</v>
      </c>
      <c r="J92" s="56">
        <f t="shared" si="10"/>
        <v>1.9000000000000004</v>
      </c>
    </row>
    <row r="93" spans="1:10" ht="15.75" thickBot="1" x14ac:dyDescent="0.3">
      <c r="A93" s="30" t="s">
        <v>148</v>
      </c>
      <c r="B93" s="8">
        <v>227</v>
      </c>
      <c r="C93" s="38" t="s">
        <v>195</v>
      </c>
      <c r="D93" s="38" t="s">
        <v>188</v>
      </c>
      <c r="E93" s="8" t="s">
        <v>178</v>
      </c>
      <c r="F93" s="8"/>
      <c r="G93" s="36">
        <f>G94</f>
        <v>180</v>
      </c>
      <c r="H93" s="36">
        <f>H94</f>
        <v>180</v>
      </c>
      <c r="I93" s="56">
        <f t="shared" si="9"/>
        <v>100</v>
      </c>
      <c r="J93" s="56">
        <f t="shared" si="10"/>
        <v>0</v>
      </c>
    </row>
    <row r="94" spans="1:10" ht="36.75" thickBot="1" x14ac:dyDescent="0.3">
      <c r="A94" s="30" t="s">
        <v>168</v>
      </c>
      <c r="B94" s="8">
        <v>227</v>
      </c>
      <c r="C94" s="38" t="s">
        <v>195</v>
      </c>
      <c r="D94" s="38" t="s">
        <v>188</v>
      </c>
      <c r="E94" s="8" t="s">
        <v>178</v>
      </c>
      <c r="F94" s="8">
        <v>240</v>
      </c>
      <c r="G94" s="36">
        <v>180</v>
      </c>
      <c r="H94" s="36">
        <v>180</v>
      </c>
      <c r="I94" s="56">
        <f t="shared" si="9"/>
        <v>100</v>
      </c>
      <c r="J94" s="56">
        <f t="shared" si="10"/>
        <v>0</v>
      </c>
    </row>
    <row r="95" spans="1:10" ht="15.75" thickBot="1" x14ac:dyDescent="0.3">
      <c r="A95" s="29" t="s">
        <v>99</v>
      </c>
      <c r="B95" s="5">
        <v>227</v>
      </c>
      <c r="C95" s="37">
        <v>10</v>
      </c>
      <c r="D95" s="37" t="s">
        <v>196</v>
      </c>
      <c r="E95" s="5"/>
      <c r="F95" s="5"/>
      <c r="G95" s="35">
        <f>G96</f>
        <v>9.9649999999999999</v>
      </c>
      <c r="H95" s="35">
        <f>H96</f>
        <v>3.2850000000000001</v>
      </c>
      <c r="I95" s="56">
        <f t="shared" si="9"/>
        <v>32.965378825890618</v>
      </c>
      <c r="J95" s="56">
        <f t="shared" si="10"/>
        <v>6.68</v>
      </c>
    </row>
    <row r="96" spans="1:10" ht="15.75" thickBot="1" x14ac:dyDescent="0.3">
      <c r="A96" s="30" t="s">
        <v>258</v>
      </c>
      <c r="B96" s="5">
        <v>227</v>
      </c>
      <c r="C96" s="37">
        <v>10</v>
      </c>
      <c r="D96" s="37" t="s">
        <v>191</v>
      </c>
      <c r="E96" s="5"/>
      <c r="F96" s="5"/>
      <c r="G96" s="56">
        <f>G97+G101</f>
        <v>9.9649999999999999</v>
      </c>
      <c r="H96" s="56">
        <f>H97+H101</f>
        <v>3.2850000000000001</v>
      </c>
      <c r="I96" s="56">
        <f t="shared" si="9"/>
        <v>32.965378825890618</v>
      </c>
      <c r="J96" s="56">
        <f t="shared" si="10"/>
        <v>6.68</v>
      </c>
    </row>
    <row r="97" spans="1:10" ht="45" customHeight="1" thickBot="1" x14ac:dyDescent="0.3">
      <c r="A97" s="90" t="s">
        <v>274</v>
      </c>
      <c r="B97" s="8">
        <v>227</v>
      </c>
      <c r="C97" s="38">
        <v>10</v>
      </c>
      <c r="D97" s="38" t="s">
        <v>191</v>
      </c>
      <c r="E97" s="8" t="s">
        <v>179</v>
      </c>
      <c r="F97" s="8"/>
      <c r="G97" s="56">
        <f>G98</f>
        <v>3.2850000000000001</v>
      </c>
      <c r="H97" s="56">
        <f>H98</f>
        <v>3.2850000000000001</v>
      </c>
      <c r="I97" s="56">
        <f t="shared" si="9"/>
        <v>100</v>
      </c>
      <c r="J97" s="56">
        <f t="shared" si="10"/>
        <v>0</v>
      </c>
    </row>
    <row r="98" spans="1:10" ht="24.75" customHeight="1" x14ac:dyDescent="0.25">
      <c r="A98" s="119" t="s">
        <v>180</v>
      </c>
      <c r="B98" s="125">
        <v>227</v>
      </c>
      <c r="C98" s="132">
        <v>10</v>
      </c>
      <c r="D98" s="132" t="s">
        <v>191</v>
      </c>
      <c r="E98" s="125" t="s">
        <v>222</v>
      </c>
      <c r="F98" s="125"/>
      <c r="G98" s="121">
        <f>G100</f>
        <v>3.2850000000000001</v>
      </c>
      <c r="H98" s="121">
        <f>H100</f>
        <v>3.2850000000000001</v>
      </c>
      <c r="I98" s="126">
        <f>H98/G98*100</f>
        <v>100</v>
      </c>
      <c r="J98" s="126">
        <f>G98-H98</f>
        <v>0</v>
      </c>
    </row>
    <row r="99" spans="1:10" ht="20.25" customHeight="1" thickBot="1" x14ac:dyDescent="0.3">
      <c r="A99" s="120"/>
      <c r="B99" s="131"/>
      <c r="C99" s="133"/>
      <c r="D99" s="133"/>
      <c r="E99" s="131"/>
      <c r="F99" s="131"/>
      <c r="G99" s="122"/>
      <c r="H99" s="122"/>
      <c r="I99" s="128"/>
      <c r="J99" s="131"/>
    </row>
    <row r="100" spans="1:10" ht="24.75" thickBot="1" x14ac:dyDescent="0.3">
      <c r="A100" s="30" t="s">
        <v>181</v>
      </c>
      <c r="B100" s="8">
        <v>227</v>
      </c>
      <c r="C100" s="38">
        <v>10</v>
      </c>
      <c r="D100" s="38" t="s">
        <v>191</v>
      </c>
      <c r="E100" s="8" t="s">
        <v>222</v>
      </c>
      <c r="F100" s="8">
        <v>320</v>
      </c>
      <c r="G100" s="56">
        <v>3.2850000000000001</v>
      </c>
      <c r="H100" s="56">
        <v>3.2850000000000001</v>
      </c>
      <c r="I100" s="36">
        <f>H100/G100*100</f>
        <v>100</v>
      </c>
      <c r="J100" s="36">
        <f>G100-H100</f>
        <v>0</v>
      </c>
    </row>
    <row r="101" spans="1:10" ht="15.75" thickBot="1" x14ac:dyDescent="0.3">
      <c r="A101" s="60" t="s">
        <v>259</v>
      </c>
      <c r="B101" s="8">
        <v>227</v>
      </c>
      <c r="C101" s="38" t="s">
        <v>218</v>
      </c>
      <c r="D101" s="38" t="s">
        <v>191</v>
      </c>
      <c r="E101" s="8" t="s">
        <v>223</v>
      </c>
      <c r="F101" s="8"/>
      <c r="G101" s="56">
        <f>G102</f>
        <v>6.68</v>
      </c>
      <c r="H101" s="56">
        <f>H102</f>
        <v>0</v>
      </c>
      <c r="I101" s="36">
        <f t="shared" ref="I101:I107" si="13">H101/G101*100</f>
        <v>0</v>
      </c>
      <c r="J101" s="36">
        <f t="shared" ref="J101:J107" si="14">G101-H101</f>
        <v>6.68</v>
      </c>
    </row>
    <row r="102" spans="1:10" ht="15.75" thickBot="1" x14ac:dyDescent="0.3">
      <c r="A102" s="91" t="s">
        <v>275</v>
      </c>
      <c r="B102" s="8">
        <v>227</v>
      </c>
      <c r="C102" s="38" t="s">
        <v>218</v>
      </c>
      <c r="D102" s="38" t="s">
        <v>191</v>
      </c>
      <c r="E102" s="8" t="s">
        <v>224</v>
      </c>
      <c r="F102" s="8"/>
      <c r="G102" s="56">
        <f>G103</f>
        <v>6.68</v>
      </c>
      <c r="H102" s="56">
        <f>H103</f>
        <v>0</v>
      </c>
      <c r="I102" s="36">
        <f t="shared" si="13"/>
        <v>0</v>
      </c>
      <c r="J102" s="36">
        <f t="shared" si="14"/>
        <v>6.68</v>
      </c>
    </row>
    <row r="103" spans="1:10" ht="26.25" customHeight="1" thickBot="1" x14ac:dyDescent="0.3">
      <c r="A103" s="58" t="s">
        <v>168</v>
      </c>
      <c r="B103" s="8">
        <v>227</v>
      </c>
      <c r="C103" s="38" t="s">
        <v>218</v>
      </c>
      <c r="D103" s="38" t="s">
        <v>191</v>
      </c>
      <c r="E103" s="8" t="s">
        <v>224</v>
      </c>
      <c r="F103" s="8">
        <v>240</v>
      </c>
      <c r="G103" s="56">
        <v>6.68</v>
      </c>
      <c r="H103" s="56">
        <v>0</v>
      </c>
      <c r="I103" s="36">
        <f t="shared" si="13"/>
        <v>0</v>
      </c>
      <c r="J103" s="36">
        <f t="shared" si="14"/>
        <v>6.68</v>
      </c>
    </row>
    <row r="104" spans="1:10" ht="15.75" thickBot="1" x14ac:dyDescent="0.3">
      <c r="A104" s="29" t="s">
        <v>182</v>
      </c>
      <c r="B104" s="5">
        <v>227</v>
      </c>
      <c r="C104" s="37">
        <v>11</v>
      </c>
      <c r="D104" s="37" t="s">
        <v>196</v>
      </c>
      <c r="E104" s="5"/>
      <c r="F104" s="5"/>
      <c r="G104" s="35">
        <f t="shared" ref="G104:H107" si="15">G105</f>
        <v>7.8449999999999998</v>
      </c>
      <c r="H104" s="35">
        <f t="shared" si="15"/>
        <v>7.8449999999999998</v>
      </c>
      <c r="I104" s="36">
        <f t="shared" si="13"/>
        <v>100</v>
      </c>
      <c r="J104" s="36">
        <f t="shared" si="14"/>
        <v>0</v>
      </c>
    </row>
    <row r="105" spans="1:10" ht="24.75" thickBot="1" x14ac:dyDescent="0.3">
      <c r="A105" s="30" t="s">
        <v>101</v>
      </c>
      <c r="B105" s="5">
        <v>227</v>
      </c>
      <c r="C105" s="37">
        <v>11</v>
      </c>
      <c r="D105" s="37" t="s">
        <v>193</v>
      </c>
      <c r="E105" s="8"/>
      <c r="F105" s="8"/>
      <c r="G105" s="36">
        <f t="shared" si="15"/>
        <v>7.8449999999999998</v>
      </c>
      <c r="H105" s="36">
        <f t="shared" si="15"/>
        <v>7.8449999999999998</v>
      </c>
      <c r="I105" s="36">
        <f t="shared" si="13"/>
        <v>100</v>
      </c>
      <c r="J105" s="36">
        <f t="shared" si="14"/>
        <v>0</v>
      </c>
    </row>
    <row r="106" spans="1:10" ht="24.75" thickBot="1" x14ac:dyDescent="0.3">
      <c r="A106" s="30" t="s">
        <v>183</v>
      </c>
      <c r="B106" s="8">
        <v>227</v>
      </c>
      <c r="C106" s="38">
        <v>11</v>
      </c>
      <c r="D106" s="38" t="s">
        <v>193</v>
      </c>
      <c r="E106" s="8" t="s">
        <v>184</v>
      </c>
      <c r="F106" s="8"/>
      <c r="G106" s="56">
        <f t="shared" si="15"/>
        <v>7.8449999999999998</v>
      </c>
      <c r="H106" s="56">
        <f t="shared" si="15"/>
        <v>7.8449999999999998</v>
      </c>
      <c r="I106" s="36">
        <f t="shared" si="13"/>
        <v>100</v>
      </c>
      <c r="J106" s="36">
        <f t="shared" si="14"/>
        <v>0</v>
      </c>
    </row>
    <row r="107" spans="1:10" ht="24.75" thickBot="1" x14ac:dyDescent="0.3">
      <c r="A107" s="30" t="s">
        <v>185</v>
      </c>
      <c r="B107" s="8">
        <v>227</v>
      </c>
      <c r="C107" s="38">
        <v>11</v>
      </c>
      <c r="D107" s="38" t="s">
        <v>193</v>
      </c>
      <c r="E107" s="8" t="s">
        <v>186</v>
      </c>
      <c r="F107" s="8"/>
      <c r="G107" s="56">
        <f t="shared" si="15"/>
        <v>7.8449999999999998</v>
      </c>
      <c r="H107" s="56">
        <f t="shared" si="15"/>
        <v>7.8449999999999998</v>
      </c>
      <c r="I107" s="36">
        <f t="shared" si="13"/>
        <v>100</v>
      </c>
      <c r="J107" s="36">
        <f t="shared" si="14"/>
        <v>0</v>
      </c>
    </row>
    <row r="108" spans="1:10" ht="23.25" customHeight="1" x14ac:dyDescent="0.25">
      <c r="A108" s="119" t="s">
        <v>163</v>
      </c>
      <c r="B108" s="125">
        <v>227</v>
      </c>
      <c r="C108" s="132">
        <v>11</v>
      </c>
      <c r="D108" s="132" t="s">
        <v>193</v>
      </c>
      <c r="E108" s="125" t="s">
        <v>186</v>
      </c>
      <c r="F108" s="125">
        <v>240</v>
      </c>
      <c r="G108" s="121">
        <v>7.8449999999999998</v>
      </c>
      <c r="H108" s="121">
        <v>7.8449999999999998</v>
      </c>
      <c r="I108" s="126">
        <f>H108/G108*100</f>
        <v>100</v>
      </c>
      <c r="J108" s="126">
        <f>G108-H108</f>
        <v>0</v>
      </c>
    </row>
    <row r="109" spans="1:10" ht="21" customHeight="1" thickBot="1" x14ac:dyDescent="0.3">
      <c r="A109" s="120"/>
      <c r="B109" s="131"/>
      <c r="C109" s="133"/>
      <c r="D109" s="133"/>
      <c r="E109" s="131"/>
      <c r="F109" s="131"/>
      <c r="G109" s="122"/>
      <c r="H109" s="122"/>
      <c r="I109" s="128"/>
      <c r="J109" s="131"/>
    </row>
    <row r="110" spans="1:10" ht="15.75" thickBot="1" x14ac:dyDescent="0.3">
      <c r="A110" s="29" t="s">
        <v>187</v>
      </c>
      <c r="B110" s="8"/>
      <c r="C110" s="5"/>
      <c r="D110" s="5"/>
      <c r="E110" s="5"/>
      <c r="F110" s="5"/>
      <c r="G110" s="35">
        <f>G7+G45+G51+G58+G64+G78+G83+G88+G95+G104</f>
        <v>4373.0570000000007</v>
      </c>
      <c r="H110" s="35">
        <v>4244.6000000000004</v>
      </c>
      <c r="I110" s="35">
        <f>H110/G110*100</f>
        <v>97.062535430020674</v>
      </c>
      <c r="J110" s="35">
        <f>G110-H110</f>
        <v>128.45700000000033</v>
      </c>
    </row>
  </sheetData>
  <mergeCells count="72">
    <mergeCell ref="A8:A9"/>
    <mergeCell ref="E8:E9"/>
    <mergeCell ref="F8:F9"/>
    <mergeCell ref="I8:I9"/>
    <mergeCell ref="J8:J9"/>
    <mergeCell ref="C10:C11"/>
    <mergeCell ref="D10:D11"/>
    <mergeCell ref="E10:E11"/>
    <mergeCell ref="F10:F11"/>
    <mergeCell ref="J56:J57"/>
    <mergeCell ref="I56:I57"/>
    <mergeCell ref="H56:H57"/>
    <mergeCell ref="A60:A61"/>
    <mergeCell ref="B60:B61"/>
    <mergeCell ref="F60:F61"/>
    <mergeCell ref="G60:G61"/>
    <mergeCell ref="H60:H61"/>
    <mergeCell ref="C60:C61"/>
    <mergeCell ref="D60:D61"/>
    <mergeCell ref="E60:E61"/>
    <mergeCell ref="I60:I61"/>
    <mergeCell ref="J60:J61"/>
    <mergeCell ref="H74:H75"/>
    <mergeCell ref="I74:I75"/>
    <mergeCell ref="J74:J75"/>
    <mergeCell ref="A98:A99"/>
    <mergeCell ref="B98:B99"/>
    <mergeCell ref="C98:C99"/>
    <mergeCell ref="D98:D99"/>
    <mergeCell ref="E98:E99"/>
    <mergeCell ref="A74:A75"/>
    <mergeCell ref="B74:B75"/>
    <mergeCell ref="C74:C75"/>
    <mergeCell ref="D74:D75"/>
    <mergeCell ref="E74:E75"/>
    <mergeCell ref="A108:A109"/>
    <mergeCell ref="B108:B109"/>
    <mergeCell ref="C108:C109"/>
    <mergeCell ref="D108:D109"/>
    <mergeCell ref="E108:E109"/>
    <mergeCell ref="I108:I109"/>
    <mergeCell ref="J108:J109"/>
    <mergeCell ref="B8:B9"/>
    <mergeCell ref="C8:C9"/>
    <mergeCell ref="D8:D9"/>
    <mergeCell ref="G8:G9"/>
    <mergeCell ref="H8:H9"/>
    <mergeCell ref="B10:B11"/>
    <mergeCell ref="G98:G99"/>
    <mergeCell ref="H98:H99"/>
    <mergeCell ref="I98:I99"/>
    <mergeCell ref="J98:J99"/>
    <mergeCell ref="F108:F109"/>
    <mergeCell ref="G74:G75"/>
    <mergeCell ref="F98:F99"/>
    <mergeCell ref="F74:F75"/>
    <mergeCell ref="A10:A11"/>
    <mergeCell ref="G108:G109"/>
    <mergeCell ref="H108:H109"/>
    <mergeCell ref="H1:J1"/>
    <mergeCell ref="A2:J2"/>
    <mergeCell ref="E56:E57"/>
    <mergeCell ref="F56:F57"/>
    <mergeCell ref="G56:G57"/>
    <mergeCell ref="G10:G11"/>
    <mergeCell ref="H10:H11"/>
    <mergeCell ref="I10:I11"/>
    <mergeCell ref="J10:J11"/>
    <mergeCell ref="A56:A57"/>
    <mergeCell ref="B56:B57"/>
    <mergeCell ref="C56:C57"/>
    <mergeCell ref="D56:D5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6" sqref="D16"/>
    </sheetView>
  </sheetViews>
  <sheetFormatPr defaultRowHeight="15" x14ac:dyDescent="0.25"/>
  <cols>
    <col min="1" max="1" width="61.42578125" customWidth="1"/>
    <col min="2" max="2" width="25.42578125" customWidth="1"/>
    <col min="3" max="3" width="15" customWidth="1"/>
    <col min="4" max="4" width="16.140625" customWidth="1"/>
    <col min="5" max="5" width="23.85546875" customWidth="1"/>
  </cols>
  <sheetData>
    <row r="1" spans="1:5" ht="36" customHeight="1" x14ac:dyDescent="0.25">
      <c r="D1" s="113" t="s">
        <v>265</v>
      </c>
      <c r="E1" s="114"/>
    </row>
    <row r="3" spans="1:5" ht="21" customHeight="1" x14ac:dyDescent="0.25">
      <c r="A3" s="139" t="s">
        <v>249</v>
      </c>
      <c r="B3" s="139"/>
      <c r="C3" s="139"/>
      <c r="D3" s="139"/>
      <c r="E3" s="139"/>
    </row>
    <row r="4" spans="1:5" ht="15.75" thickBot="1" x14ac:dyDescent="0.3">
      <c r="A4" s="66"/>
      <c r="B4" s="65"/>
      <c r="C4" s="65"/>
      <c r="D4" s="65"/>
      <c r="E4" s="65"/>
    </row>
    <row r="5" spans="1:5" x14ac:dyDescent="0.25">
      <c r="A5" s="140" t="s">
        <v>248</v>
      </c>
      <c r="B5" s="140" t="s">
        <v>247</v>
      </c>
      <c r="C5" s="140" t="s">
        <v>60</v>
      </c>
      <c r="D5" s="140" t="s">
        <v>2</v>
      </c>
      <c r="E5" s="140" t="s">
        <v>61</v>
      </c>
    </row>
    <row r="6" spans="1:5" ht="44.25" customHeight="1" thickBot="1" x14ac:dyDescent="0.3">
      <c r="A6" s="141"/>
      <c r="B6" s="141"/>
      <c r="C6" s="142"/>
      <c r="D6" s="142"/>
      <c r="E6" s="142"/>
    </row>
    <row r="7" spans="1:5" ht="21.75" customHeight="1" thickBot="1" x14ac:dyDescent="0.3">
      <c r="A7" s="75" t="s">
        <v>246</v>
      </c>
      <c r="B7" s="76" t="s">
        <v>245</v>
      </c>
      <c r="C7" s="79">
        <f>C8</f>
        <v>-171.82100000000082</v>
      </c>
      <c r="D7" s="79">
        <f>D8</f>
        <v>-260.89999999999964</v>
      </c>
      <c r="E7" s="79">
        <v>0</v>
      </c>
    </row>
    <row r="8" spans="1:5" ht="24" customHeight="1" thickBot="1" x14ac:dyDescent="0.3">
      <c r="A8" s="75" t="s">
        <v>244</v>
      </c>
      <c r="B8" s="76" t="s">
        <v>243</v>
      </c>
      <c r="C8" s="80">
        <f>C9+C13</f>
        <v>-171.82100000000082</v>
      </c>
      <c r="D8" s="79">
        <f>D9+D13</f>
        <v>-260.89999999999964</v>
      </c>
      <c r="E8" s="79">
        <v>0</v>
      </c>
    </row>
    <row r="9" spans="1:5" ht="24.75" customHeight="1" thickBot="1" x14ac:dyDescent="0.3">
      <c r="A9" s="77" t="s">
        <v>242</v>
      </c>
      <c r="B9" s="78" t="s">
        <v>241</v>
      </c>
      <c r="C9" s="80">
        <v>-4544.9260000000004</v>
      </c>
      <c r="D9" s="79">
        <v>-4505.5</v>
      </c>
      <c r="E9" s="79">
        <v>0</v>
      </c>
    </row>
    <row r="10" spans="1:5" ht="21" customHeight="1" thickBot="1" x14ac:dyDescent="0.3">
      <c r="A10" s="77" t="s">
        <v>240</v>
      </c>
      <c r="B10" s="78" t="s">
        <v>239</v>
      </c>
      <c r="C10" s="80">
        <v>-4544.9260000000004</v>
      </c>
      <c r="D10" s="79">
        <v>-4505.5</v>
      </c>
      <c r="E10" s="79">
        <v>0</v>
      </c>
    </row>
    <row r="11" spans="1:5" ht="21.75" customHeight="1" thickBot="1" x14ac:dyDescent="0.3">
      <c r="A11" s="77" t="s">
        <v>238</v>
      </c>
      <c r="B11" s="78" t="s">
        <v>237</v>
      </c>
      <c r="C11" s="80">
        <v>-4544.9260000000004</v>
      </c>
      <c r="D11" s="79">
        <v>-4505.5</v>
      </c>
      <c r="E11" s="79">
        <v>0</v>
      </c>
    </row>
    <row r="12" spans="1:5" ht="30.75" thickBot="1" x14ac:dyDescent="0.3">
      <c r="A12" s="77" t="s">
        <v>236</v>
      </c>
      <c r="B12" s="78" t="s">
        <v>235</v>
      </c>
      <c r="C12" s="80">
        <v>-4544.9260000000004</v>
      </c>
      <c r="D12" s="79">
        <v>-4505.5</v>
      </c>
      <c r="E12" s="79">
        <v>0</v>
      </c>
    </row>
    <row r="13" spans="1:5" ht="19.5" customHeight="1" thickBot="1" x14ac:dyDescent="0.3">
      <c r="A13" s="77" t="s">
        <v>234</v>
      </c>
      <c r="B13" s="78" t="s">
        <v>233</v>
      </c>
      <c r="C13" s="80">
        <v>4373.1049999999996</v>
      </c>
      <c r="D13" s="79">
        <v>4244.6000000000004</v>
      </c>
      <c r="E13" s="79">
        <v>0</v>
      </c>
    </row>
    <row r="14" spans="1:5" ht="19.5" customHeight="1" thickBot="1" x14ac:dyDescent="0.3">
      <c r="A14" s="77" t="s">
        <v>232</v>
      </c>
      <c r="B14" s="78" t="s">
        <v>231</v>
      </c>
      <c r="C14" s="80">
        <v>4373.1049999999996</v>
      </c>
      <c r="D14" s="79">
        <v>4244.6000000000004</v>
      </c>
      <c r="E14" s="79">
        <v>0</v>
      </c>
    </row>
    <row r="15" spans="1:5" ht="21" customHeight="1" thickBot="1" x14ac:dyDescent="0.3">
      <c r="A15" s="77" t="s">
        <v>230</v>
      </c>
      <c r="B15" s="78" t="s">
        <v>229</v>
      </c>
      <c r="C15" s="80">
        <v>4373.1049999999996</v>
      </c>
      <c r="D15" s="79">
        <v>4244.6000000000004</v>
      </c>
      <c r="E15" s="79">
        <v>0</v>
      </c>
    </row>
    <row r="16" spans="1:5" ht="30.75" thickBot="1" x14ac:dyDescent="0.3">
      <c r="A16" s="77" t="s">
        <v>228</v>
      </c>
      <c r="B16" s="78" t="s">
        <v>227</v>
      </c>
      <c r="C16" s="80">
        <v>4373.1049999999996</v>
      </c>
      <c r="D16" s="79">
        <v>4244.6000000000004</v>
      </c>
      <c r="E16" s="79">
        <v>0</v>
      </c>
    </row>
  </sheetData>
  <mergeCells count="7">
    <mergeCell ref="D1:E1"/>
    <mergeCell ref="A3:E3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" sqref="G1:I1"/>
    </sheetView>
  </sheetViews>
  <sheetFormatPr defaultRowHeight="15" x14ac:dyDescent="0.25"/>
  <cols>
    <col min="1" max="1" width="3.7109375" style="65" customWidth="1"/>
    <col min="2" max="4" width="9.140625" style="65"/>
    <col min="5" max="5" width="22.42578125" style="65" customWidth="1"/>
    <col min="6" max="6" width="28.5703125" style="65" customWidth="1"/>
    <col min="7" max="7" width="6.140625" style="65" customWidth="1"/>
    <col min="8" max="8" width="5.28515625" style="65" customWidth="1"/>
    <col min="9" max="9" width="31.140625" style="65" customWidth="1"/>
    <col min="10" max="16384" width="9.140625" style="65"/>
  </cols>
  <sheetData>
    <row r="1" spans="1:9" ht="36" customHeight="1" x14ac:dyDescent="0.25">
      <c r="A1" s="68"/>
      <c r="G1" s="148" t="s">
        <v>266</v>
      </c>
      <c r="H1" s="149"/>
      <c r="I1" s="149"/>
    </row>
    <row r="2" spans="1:9" x14ac:dyDescent="0.25">
      <c r="A2" s="69"/>
    </row>
    <row r="3" spans="1:9" x14ac:dyDescent="0.25">
      <c r="A3" s="139" t="s">
        <v>257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25">
      <c r="A4" s="67" t="s">
        <v>57</v>
      </c>
    </row>
    <row r="5" spans="1:9" ht="15.75" thickBot="1" x14ac:dyDescent="0.3">
      <c r="A5" s="67"/>
      <c r="G5" s="150" t="s">
        <v>250</v>
      </c>
      <c r="H5" s="150"/>
      <c r="I5" s="150"/>
    </row>
    <row r="6" spans="1:9" ht="8.25" customHeight="1" x14ac:dyDescent="0.25">
      <c r="A6" s="151" t="s">
        <v>251</v>
      </c>
      <c r="B6" s="154" t="s">
        <v>252</v>
      </c>
      <c r="C6" s="155"/>
      <c r="D6" s="155"/>
      <c r="E6" s="156"/>
      <c r="F6" s="163" t="s">
        <v>253</v>
      </c>
      <c r="G6" s="166" t="s">
        <v>254</v>
      </c>
      <c r="H6" s="156"/>
      <c r="I6" s="169" t="s">
        <v>255</v>
      </c>
    </row>
    <row r="7" spans="1:9" x14ac:dyDescent="0.25">
      <c r="A7" s="152"/>
      <c r="B7" s="157"/>
      <c r="C7" s="158"/>
      <c r="D7" s="158"/>
      <c r="E7" s="159"/>
      <c r="F7" s="164"/>
      <c r="G7" s="167"/>
      <c r="H7" s="159"/>
      <c r="I7" s="170"/>
    </row>
    <row r="8" spans="1:9" ht="35.25" customHeight="1" thickBot="1" x14ac:dyDescent="0.3">
      <c r="A8" s="153"/>
      <c r="B8" s="160"/>
      <c r="C8" s="161"/>
      <c r="D8" s="161"/>
      <c r="E8" s="162"/>
      <c r="F8" s="165"/>
      <c r="G8" s="168"/>
      <c r="H8" s="162"/>
      <c r="I8" s="171"/>
    </row>
    <row r="9" spans="1:9" ht="1.5" customHeight="1" x14ac:dyDescent="0.25">
      <c r="A9" s="172">
        <v>1</v>
      </c>
      <c r="B9" s="154">
        <v>0</v>
      </c>
      <c r="C9" s="155"/>
      <c r="D9" s="155"/>
      <c r="E9" s="156"/>
      <c r="F9" s="174">
        <v>0</v>
      </c>
      <c r="G9" s="176">
        <v>0</v>
      </c>
      <c r="H9" s="177"/>
      <c r="I9" s="163"/>
    </row>
    <row r="10" spans="1:9" ht="19.5" customHeight="1" thickBot="1" x14ac:dyDescent="0.3">
      <c r="A10" s="173"/>
      <c r="B10" s="160"/>
      <c r="C10" s="161"/>
      <c r="D10" s="161"/>
      <c r="E10" s="162"/>
      <c r="F10" s="175"/>
      <c r="G10" s="178"/>
      <c r="H10" s="179"/>
      <c r="I10" s="165"/>
    </row>
    <row r="11" spans="1:9" ht="22.5" customHeight="1" thickBot="1" x14ac:dyDescent="0.3">
      <c r="A11" s="70"/>
      <c r="B11" s="143" t="s">
        <v>256</v>
      </c>
      <c r="C11" s="144"/>
      <c r="D11" s="144"/>
      <c r="E11" s="145"/>
      <c r="F11" s="71">
        <v>0</v>
      </c>
      <c r="G11" s="146">
        <v>0</v>
      </c>
      <c r="H11" s="147"/>
      <c r="I11" s="72"/>
    </row>
    <row r="12" spans="1:9" x14ac:dyDescent="0.25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7.25" x14ac:dyDescent="0.25">
      <c r="A13" s="74"/>
    </row>
  </sheetData>
  <mergeCells count="15">
    <mergeCell ref="B11:E11"/>
    <mergeCell ref="G11:H11"/>
    <mergeCell ref="G1:I1"/>
    <mergeCell ref="A3:I3"/>
    <mergeCell ref="G5:I5"/>
    <mergeCell ref="A6:A8"/>
    <mergeCell ref="B6:E8"/>
    <mergeCell ref="F6:F8"/>
    <mergeCell ref="G6:H8"/>
    <mergeCell ref="I6:I8"/>
    <mergeCell ref="A9:A10"/>
    <mergeCell ref="B9:E10"/>
    <mergeCell ref="F9:F10"/>
    <mergeCell ref="G9:H10"/>
    <mergeCell ref="I9:I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2022-05-12T06:19:35Z</dcterms:modified>
</cp:coreProperties>
</file>