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31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<sst xmlns="http://schemas.openxmlformats.org/spreadsheetml/2006/main" count="67" uniqueCount="61">
  <si>
    <t xml:space="preserve">наименовние дохода </t>
  </si>
  <si>
    <t>НДФЛ</t>
  </si>
  <si>
    <t>продажа земли</t>
  </si>
  <si>
    <t>от аренды им-ва</t>
  </si>
  <si>
    <t xml:space="preserve">налог на землю </t>
  </si>
  <si>
    <t>использов. Им-ва</t>
  </si>
  <si>
    <t xml:space="preserve"> доходы</t>
  </si>
  <si>
    <t>уточненный план</t>
  </si>
  <si>
    <t>отклонение от ожидаемого исполнения</t>
  </si>
  <si>
    <t>уделный вес</t>
  </si>
  <si>
    <t>субсидия</t>
  </si>
  <si>
    <t>субвенция</t>
  </si>
  <si>
    <t>межбюджетные трансферты</t>
  </si>
  <si>
    <t>прочие безвозмездные</t>
  </si>
  <si>
    <t>Расходы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</si>
  <si>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</si>
  <si>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</si>
  <si>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</si>
  <si>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Раздел</t>
  </si>
  <si>
    <t>01</t>
  </si>
  <si>
    <t>02</t>
  </si>
  <si>
    <t>03</t>
  </si>
  <si>
    <t>Национальная экономика</t>
  </si>
  <si>
    <t>04</t>
  </si>
  <si>
    <t>Жилищно-коммунальное хозяйство</t>
  </si>
  <si>
    <t>05</t>
  </si>
  <si>
    <t>Культура, кинематография и средства массовой информации</t>
  </si>
  <si>
    <t>08</t>
  </si>
  <si>
    <t>Социальная политика</t>
  </si>
  <si>
    <t>10</t>
  </si>
  <si>
    <t>Физическая культура и спорт</t>
  </si>
  <si>
    <t>11</t>
  </si>
  <si>
    <t>Обслуживание государственного и муниципального долга</t>
  </si>
  <si>
    <t>13</t>
  </si>
  <si>
    <t>налог на имущество ф.з.</t>
  </si>
  <si>
    <t>Налоговые доходы</t>
  </si>
  <si>
    <t>Неналоговые доходы</t>
  </si>
  <si>
    <t>в т.ч.     аренда земли</t>
  </si>
  <si>
    <t>Безвозмездные поступления</t>
  </si>
  <si>
    <t>в т.ч.              дотация</t>
  </si>
  <si>
    <t>в т.ч.                  Акцизы</t>
  </si>
  <si>
    <t>%прогноза от ожид</t>
  </si>
  <si>
    <t xml:space="preserve">% от уточ плана </t>
  </si>
  <si>
    <t>%ожид исп</t>
  </si>
  <si>
    <t>Итого расходов</t>
  </si>
  <si>
    <t>Итого доходов</t>
  </si>
  <si>
    <t>Лесного городского поселения</t>
  </si>
  <si>
    <t>госпошлина</t>
  </si>
  <si>
    <t>платные услуги  дк</t>
  </si>
  <si>
    <t>платные услуги  стадион</t>
  </si>
  <si>
    <t>прочие дох от компенсац затрат бюджета</t>
  </si>
  <si>
    <t>дох от реализации имущ-ва</t>
  </si>
  <si>
    <t>Оценка исполнения бюджета</t>
  </si>
  <si>
    <t>07</t>
  </si>
  <si>
    <t>Образование</t>
  </si>
  <si>
    <t>Первоначальный план 2020</t>
  </si>
  <si>
    <t>ожидаемое исполнение за 2020 г.</t>
  </si>
  <si>
    <t>Прогноз 2021</t>
  </si>
  <si>
    <t>уделный вес 2021</t>
  </si>
  <si>
    <t>штрафы</t>
  </si>
  <si>
    <t>Дох 35327,9т.р. + ост на н/г 279,2 т.р +8100 кредит банк-1250  бюджетный кредит-8100 кредит банк - расх 34357,1т.р.= 0 ост на к/г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</si>
</sst>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5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" fillId="32" borderId="8" applyNumberFormat="0" applyFont="0" applyAlignment="0" applyProtection="0"/>
    <xf numFmtId="0" fontId="3" fillId="32" borderId="8" applyNumberFormat="0" applyFont="0" applyAlignment="0" applyProtection="0"/>
    <xf numFmtId="0" fontId="3" fillId="32" borderId="8" applyNumberFormat="0" applyFont="0" applyAlignment="0" applyProtection="0"/>
    <xf numFmtId="0" fontId="3" fillId="32" borderId="8" applyNumberFormat="0" applyFont="0" applyAlignment="0" applyProtection="0"/>
    <xf numFmtId="0" fontId="3" fillId="32" borderId="8" applyNumberFormat="0" applyFont="0" applyAlignment="0" applyProtection="0"/>
    <xf numFmtId="0" fontId="3" fillId="32" borderId="8" applyNumberFormat="0" applyFont="0" applyAlignment="0" applyProtection="0"/>
    <xf numFmtId="0" fontId="3" fillId="32" borderId="8" applyNumberFormat="0" applyFont="0" applyAlignment="0" applyProtection="0"/>
    <xf numFmtId="0" fontId="3" fillId="32" borderId="8" applyNumberFormat="0" applyFont="0" applyAlignment="0" applyProtection="0"/>
    <xf numFmtId="0" fontId="3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8" fillId="30" borderId="11" xfId="55" applyNumberFormat="1" applyFont="1" applyFill="1" applyBorder="1" applyAlignment="1">
      <alignment horizontal="center" vertical="top" shrinkToFit="1"/>
      <protection/>
    </xf>
    <xf numFmtId="4" fontId="8" fillId="0" borderId="11" xfId="57" applyNumberFormat="1" applyFont="1" applyFill="1" applyBorder="1" applyAlignment="1">
      <alignment horizontal="right" vertical="top" shrinkToFit="1"/>
      <protection/>
    </xf>
    <xf numFmtId="4" fontId="8" fillId="0" borderId="11" xfId="58" applyNumberFormat="1" applyFont="1" applyFill="1" applyBorder="1" applyAlignment="1">
      <alignment horizontal="right" vertical="top" shrinkToFit="1"/>
      <protection/>
    </xf>
    <xf numFmtId="4" fontId="8" fillId="0" borderId="11" xfId="53" applyNumberFormat="1" applyFont="1" applyFill="1" applyBorder="1" applyAlignment="1">
      <alignment horizontal="right" vertical="top" shrinkToFit="1"/>
      <protection/>
    </xf>
    <xf numFmtId="4" fontId="7" fillId="0" borderId="10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wrapText="1"/>
    </xf>
    <xf numFmtId="49" fontId="8" fillId="30" borderId="11" xfId="56" applyNumberFormat="1" applyFont="1" applyFill="1" applyBorder="1" applyAlignment="1">
      <alignment horizontal="center" vertical="top" shrinkToFit="1"/>
      <protection/>
    </xf>
    <xf numFmtId="49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4" fontId="9" fillId="0" borderId="10" xfId="0" applyNumberFormat="1" applyFont="1" applyBorder="1" applyAlignment="1">
      <alignment wrapText="1"/>
    </xf>
    <xf numFmtId="172" fontId="9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4" fontId="9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justify" vertical="justify"/>
    </xf>
    <xf numFmtId="49" fontId="7" fillId="0" borderId="10" xfId="0" applyNumberFormat="1" applyFont="1" applyBorder="1" applyAlignment="1">
      <alignment horizontal="justify" vertical="justify"/>
    </xf>
    <xf numFmtId="49" fontId="8" fillId="30" borderId="12" xfId="54" applyNumberFormat="1" applyFont="1" applyFill="1" applyBorder="1" applyAlignment="1">
      <alignment horizontal="center" vertical="top" shrinkToFit="1"/>
      <protection/>
    </xf>
    <xf numFmtId="4" fontId="8" fillId="0" borderId="12" xfId="57" applyNumberFormat="1" applyFont="1" applyFill="1" applyBorder="1" applyAlignment="1">
      <alignment horizontal="right" vertical="top" shrinkToFit="1"/>
      <protection/>
    </xf>
    <xf numFmtId="4" fontId="8" fillId="0" borderId="12" xfId="58" applyNumberFormat="1" applyFont="1" applyFill="1" applyBorder="1" applyAlignment="1">
      <alignment horizontal="right" vertical="top" shrinkToFit="1"/>
      <protection/>
    </xf>
    <xf numFmtId="4" fontId="8" fillId="0" borderId="12" xfId="53" applyNumberFormat="1" applyFont="1" applyFill="1" applyBorder="1" applyAlignment="1">
      <alignment horizontal="right" vertical="top" shrinkToFit="1"/>
      <protection/>
    </xf>
    <xf numFmtId="4" fontId="7" fillId="0" borderId="13" xfId="0" applyNumberFormat="1" applyFont="1" applyBorder="1" applyAlignment="1">
      <alignment wrapText="1"/>
    </xf>
    <xf numFmtId="172" fontId="7" fillId="0" borderId="13" xfId="0" applyNumberFormat="1" applyFont="1" applyBorder="1" applyAlignment="1">
      <alignment wrapText="1"/>
    </xf>
    <xf numFmtId="0" fontId="7" fillId="0" borderId="13" xfId="0" applyFont="1" applyBorder="1" applyAlignment="1">
      <alignment/>
    </xf>
    <xf numFmtId="2" fontId="7" fillId="0" borderId="13" xfId="0" applyNumberFormat="1" applyFont="1" applyBorder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7" fillId="34" borderId="10" xfId="0" applyFont="1" applyFill="1" applyBorder="1" applyAlignment="1">
      <alignment wrapText="1"/>
    </xf>
    <xf numFmtId="0" fontId="0" fillId="35" borderId="0" xfId="0" applyFill="1" applyAlignment="1">
      <alignment/>
    </xf>
    <xf numFmtId="0" fontId="7" fillId="35" borderId="0" xfId="0" applyFont="1" applyFill="1" applyAlignment="1">
      <alignment/>
    </xf>
    <xf numFmtId="0" fontId="7" fillId="35" borderId="10" xfId="0" applyFont="1" applyFill="1" applyBorder="1" applyAlignment="1">
      <alignment wrapText="1"/>
    </xf>
    <xf numFmtId="4" fontId="9" fillId="35" borderId="10" xfId="0" applyNumberFormat="1" applyFont="1" applyFill="1" applyBorder="1" applyAlignment="1">
      <alignment wrapText="1"/>
    </xf>
    <xf numFmtId="4" fontId="8" fillId="35" borderId="12" xfId="60" applyNumberFormat="1" applyFont="1" applyFill="1" applyBorder="1" applyAlignment="1">
      <alignment horizontal="right" vertical="top" shrinkToFit="1"/>
      <protection/>
    </xf>
    <xf numFmtId="0" fontId="7" fillId="35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4" fontId="9" fillId="35" borderId="10" xfId="0" applyNumberFormat="1" applyFont="1" applyFill="1" applyBorder="1" applyAlignment="1">
      <alignment/>
    </xf>
    <xf numFmtId="4" fontId="8" fillId="35" borderId="11" xfId="60" applyNumberFormat="1" applyFont="1" applyFill="1" applyBorder="1" applyAlignment="1">
      <alignment horizontal="right" vertical="top" shrinkToFit="1"/>
      <protection/>
    </xf>
    <xf numFmtId="4" fontId="8" fillId="35" borderId="11" xfId="59" applyNumberFormat="1" applyFont="1" applyFill="1" applyBorder="1" applyAlignment="1">
      <alignment horizontal="right" vertical="top" shrinkToFit="1"/>
      <protection/>
    </xf>
    <xf numFmtId="4" fontId="7" fillId="35" borderId="10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 wrapText="1"/>
    </xf>
    <xf numFmtId="172" fontId="7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34" borderId="0" xfId="0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Followed Hyperlink" xfId="62"/>
    <cellStyle name="Плохой" xfId="63"/>
    <cellStyle name="Пояснение" xfId="64"/>
    <cellStyle name="Примечание" xfId="65"/>
    <cellStyle name="Примечание 10" xfId="66"/>
    <cellStyle name="Примечание 2" xfId="67"/>
    <cellStyle name="Примечание 3" xfId="68"/>
    <cellStyle name="Примечание 4" xfId="69"/>
    <cellStyle name="Примечание 5" xfId="70"/>
    <cellStyle name="Примечание 6" xfId="71"/>
    <cellStyle name="Примечание 7" xfId="72"/>
    <cellStyle name="Примечание 8" xfId="73"/>
    <cellStyle name="Примечание 9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43">
      <selection activeCell="A53" sqref="A53"/>
    </sheetView>
  </sheetViews>
  <sheetFormatPr defaultColWidth="9.00390625" defaultRowHeight="12.75"/>
  <cols>
    <col min="1" max="1" width="17.00390625" style="0" customWidth="1"/>
    <col min="2" max="2" width="2.625" style="0" customWidth="1"/>
    <col min="3" max="3" width="10.125" style="44" customWidth="1"/>
    <col min="4" max="4" width="9.00390625" style="0" customWidth="1"/>
    <col min="5" max="5" width="8.875" style="0" customWidth="1"/>
    <col min="6" max="6" width="8.625" style="0" customWidth="1"/>
    <col min="7" max="7" width="10.00390625" style="0" customWidth="1"/>
    <col min="8" max="8" width="7.875" style="0" customWidth="1"/>
    <col min="9" max="9" width="10.625" style="0" hidden="1" customWidth="1"/>
    <col min="10" max="10" width="10.375" style="0" hidden="1" customWidth="1"/>
    <col min="11" max="11" width="9.375" style="0" customWidth="1"/>
    <col min="12" max="12" width="8.25390625" style="0" customWidth="1"/>
  </cols>
  <sheetData>
    <row r="1" spans="2:6" ht="12.75">
      <c r="B1" s="41"/>
      <c r="C1" s="44" t="s">
        <v>52</v>
      </c>
      <c r="D1" s="41"/>
      <c r="E1" s="41"/>
      <c r="F1" s="41"/>
    </row>
    <row r="2" spans="2:6" ht="12.75">
      <c r="B2" s="41"/>
      <c r="D2" s="41"/>
      <c r="E2" s="41"/>
      <c r="F2" s="41"/>
    </row>
    <row r="3" spans="1:11" ht="12.75">
      <c r="A3" s="3"/>
      <c r="B3" s="58" t="s">
        <v>6</v>
      </c>
      <c r="C3" s="58"/>
      <c r="D3" s="58"/>
      <c r="E3" s="58"/>
      <c r="F3" s="58"/>
      <c r="G3" s="3"/>
      <c r="H3" s="3"/>
      <c r="I3" s="3"/>
      <c r="J3" s="3"/>
      <c r="K3" s="3"/>
    </row>
    <row r="4" spans="1:11" ht="12.75">
      <c r="A4" s="3"/>
      <c r="B4" s="42" t="s">
        <v>46</v>
      </c>
      <c r="C4" s="45"/>
      <c r="D4" s="42"/>
      <c r="E4" s="42"/>
      <c r="F4" s="42"/>
      <c r="G4" s="3"/>
      <c r="H4" s="3"/>
      <c r="I4" s="3"/>
      <c r="J4" s="3"/>
      <c r="K4" s="3"/>
    </row>
    <row r="5" spans="1:11" ht="12.75">
      <c r="A5" s="3"/>
      <c r="B5" s="42"/>
      <c r="C5" s="45"/>
      <c r="D5" s="42"/>
      <c r="E5" s="42"/>
      <c r="F5" s="42"/>
      <c r="G5" s="3"/>
      <c r="H5" s="3"/>
      <c r="I5" s="3"/>
      <c r="J5" s="3"/>
      <c r="K5" s="3"/>
    </row>
    <row r="6" spans="1:11" ht="48" customHeight="1">
      <c r="A6" s="5" t="s">
        <v>0</v>
      </c>
      <c r="B6" s="43"/>
      <c r="C6" s="46" t="s">
        <v>55</v>
      </c>
      <c r="D6" s="43" t="s">
        <v>7</v>
      </c>
      <c r="E6" s="43" t="s">
        <v>56</v>
      </c>
      <c r="F6" s="43" t="s">
        <v>57</v>
      </c>
      <c r="G6" s="5" t="s">
        <v>8</v>
      </c>
      <c r="H6" s="5" t="s">
        <v>58</v>
      </c>
      <c r="I6" s="5"/>
      <c r="J6" s="5"/>
      <c r="K6" s="20" t="s">
        <v>41</v>
      </c>
    </row>
    <row r="7" spans="1:11" ht="30" customHeight="1">
      <c r="A7" s="21" t="s">
        <v>35</v>
      </c>
      <c r="B7" s="21"/>
      <c r="C7" s="47">
        <f>C8+C9+C10+C11+C12</f>
        <v>10108.8</v>
      </c>
      <c r="D7" s="22">
        <f>D8+D9+D10+D11+D12</f>
        <v>10108.8</v>
      </c>
      <c r="E7" s="22">
        <f>E8+E9+E10+E11+E12</f>
        <v>8992.4</v>
      </c>
      <c r="F7" s="22">
        <f>F8+F9+F10+F11+F12</f>
        <v>9038.800000000001</v>
      </c>
      <c r="G7" s="37">
        <f>E7-D7</f>
        <v>-1116.3999999999996</v>
      </c>
      <c r="H7" s="23">
        <f>F7/F29*100</f>
        <v>42.89850120074798</v>
      </c>
      <c r="I7" s="5"/>
      <c r="J7" s="5"/>
      <c r="K7" s="13"/>
    </row>
    <row r="8" spans="1:11" ht="15" customHeight="1">
      <c r="A8" s="5" t="s">
        <v>40</v>
      </c>
      <c r="B8" s="33"/>
      <c r="C8" s="48">
        <v>552.3</v>
      </c>
      <c r="D8" s="34">
        <v>552.3</v>
      </c>
      <c r="E8" s="35">
        <v>552.3</v>
      </c>
      <c r="F8" s="36">
        <v>552.2</v>
      </c>
      <c r="G8" s="55">
        <f aca="true" t="shared" si="0" ref="G8:G29">E8-D8</f>
        <v>0</v>
      </c>
      <c r="H8" s="38">
        <f>F8/F29*100</f>
        <v>2.6207629732987825</v>
      </c>
      <c r="I8" s="39"/>
      <c r="J8" s="39"/>
      <c r="K8" s="40"/>
    </row>
    <row r="9" spans="1:11" ht="12.75">
      <c r="A9" s="24" t="s">
        <v>1</v>
      </c>
      <c r="B9" s="15"/>
      <c r="C9" s="48">
        <v>9466.9</v>
      </c>
      <c r="D9" s="34">
        <v>9466.9</v>
      </c>
      <c r="E9" s="35">
        <v>8350</v>
      </c>
      <c r="F9" s="36">
        <v>8396</v>
      </c>
      <c r="G9" s="55">
        <f t="shared" si="0"/>
        <v>-1116.8999999999996</v>
      </c>
      <c r="H9" s="12">
        <f>F9/F29*100</f>
        <v>39.847747055082536</v>
      </c>
      <c r="I9" s="6"/>
      <c r="J9" s="6"/>
      <c r="K9" s="13"/>
    </row>
    <row r="10" spans="1:11" ht="12.75">
      <c r="A10" s="24" t="s">
        <v>34</v>
      </c>
      <c r="B10" s="18"/>
      <c r="C10" s="49">
        <v>74.6</v>
      </c>
      <c r="D10" s="56">
        <v>74.6</v>
      </c>
      <c r="E10" s="25">
        <v>74.6</v>
      </c>
      <c r="F10" s="25">
        <v>76.6</v>
      </c>
      <c r="G10" s="55">
        <f t="shared" si="0"/>
        <v>0</v>
      </c>
      <c r="H10" s="12">
        <f>F10/F29*100</f>
        <v>0.36354662034532176</v>
      </c>
      <c r="I10" s="25"/>
      <c r="J10" s="6"/>
      <c r="K10" s="13"/>
    </row>
    <row r="11" spans="1:11" ht="12.75">
      <c r="A11" s="24" t="s">
        <v>4</v>
      </c>
      <c r="B11" s="18"/>
      <c r="C11" s="49">
        <v>15</v>
      </c>
      <c r="D11" s="25">
        <v>15</v>
      </c>
      <c r="E11" s="25">
        <v>15.5</v>
      </c>
      <c r="F11" s="25">
        <v>14</v>
      </c>
      <c r="G11" s="55">
        <f t="shared" si="0"/>
        <v>0.5</v>
      </c>
      <c r="H11" s="12">
        <f>F11/F29*100</f>
        <v>0.06644455202133819</v>
      </c>
      <c r="I11" s="6"/>
      <c r="J11" s="6"/>
      <c r="K11" s="13"/>
    </row>
    <row r="12" spans="1:11" ht="12.75">
      <c r="A12" s="24" t="s">
        <v>47</v>
      </c>
      <c r="B12" s="18"/>
      <c r="C12" s="49">
        <v>0</v>
      </c>
      <c r="D12" s="25">
        <v>0</v>
      </c>
      <c r="E12" s="25">
        <v>0</v>
      </c>
      <c r="F12" s="25">
        <v>0</v>
      </c>
      <c r="G12" s="55">
        <f t="shared" si="0"/>
        <v>0</v>
      </c>
      <c r="H12" s="12">
        <f>F12/F29*100</f>
        <v>0</v>
      </c>
      <c r="I12" s="25"/>
      <c r="J12" s="6"/>
      <c r="K12" s="13"/>
    </row>
    <row r="13" spans="1:11" ht="12.75">
      <c r="A13" s="26" t="s">
        <v>36</v>
      </c>
      <c r="B13" s="27"/>
      <c r="C13" s="50">
        <f>SUM(C14:C22)</f>
        <v>4174</v>
      </c>
      <c r="D13" s="57">
        <f>SUM(D14:D22)</f>
        <v>11659.7</v>
      </c>
      <c r="E13" s="57">
        <f>SUM(E14:E22)</f>
        <v>10448.7</v>
      </c>
      <c r="F13" s="57">
        <f>SUM(F14:F22)</f>
        <v>6006.9</v>
      </c>
      <c r="G13" s="55">
        <f t="shared" si="0"/>
        <v>-1211</v>
      </c>
      <c r="H13" s="23">
        <f>F13/F29*100</f>
        <v>28.508984252641167</v>
      </c>
      <c r="I13" s="25"/>
      <c r="J13" s="6"/>
      <c r="K13" s="13"/>
    </row>
    <row r="14" spans="1:11" ht="12.75">
      <c r="A14" s="6" t="s">
        <v>37</v>
      </c>
      <c r="B14" s="18"/>
      <c r="C14" s="49">
        <v>44</v>
      </c>
      <c r="D14" s="56">
        <v>44</v>
      </c>
      <c r="E14" s="25">
        <v>6</v>
      </c>
      <c r="F14" s="56">
        <v>44</v>
      </c>
      <c r="G14" s="55">
        <f t="shared" si="0"/>
        <v>-38</v>
      </c>
      <c r="H14" s="12">
        <f>F14/F29*100</f>
        <v>0.20882573492420575</v>
      </c>
      <c r="I14" s="6"/>
      <c r="J14" s="6"/>
      <c r="K14" s="13"/>
    </row>
    <row r="15" spans="1:11" ht="12.75">
      <c r="A15" s="24" t="s">
        <v>2</v>
      </c>
      <c r="B15" s="32"/>
      <c r="C15" s="49"/>
      <c r="D15" s="25"/>
      <c r="E15" s="25"/>
      <c r="F15" s="56"/>
      <c r="G15" s="55">
        <f t="shared" si="0"/>
        <v>0</v>
      </c>
      <c r="H15" s="12"/>
      <c r="I15" s="6"/>
      <c r="J15" s="6"/>
      <c r="K15" s="13"/>
    </row>
    <row r="16" spans="1:11" ht="12.75">
      <c r="A16" s="24" t="s">
        <v>3</v>
      </c>
      <c r="B16" s="32"/>
      <c r="C16" s="49">
        <v>500</v>
      </c>
      <c r="D16" s="25">
        <v>860</v>
      </c>
      <c r="E16" s="25">
        <v>513.4</v>
      </c>
      <c r="F16" s="25">
        <v>500</v>
      </c>
      <c r="G16" s="55">
        <f t="shared" si="0"/>
        <v>-346.6</v>
      </c>
      <c r="H16" s="12">
        <f>F16/F29*100</f>
        <v>2.3730197150477927</v>
      </c>
      <c r="I16" s="6"/>
      <c r="J16" s="6"/>
      <c r="K16" s="13"/>
    </row>
    <row r="17" spans="1:11" ht="12.75">
      <c r="A17" s="24" t="s">
        <v>5</v>
      </c>
      <c r="B17" s="32"/>
      <c r="C17" s="49">
        <v>3265</v>
      </c>
      <c r="D17" s="25">
        <v>3265</v>
      </c>
      <c r="E17" s="25">
        <v>2900</v>
      </c>
      <c r="F17" s="25">
        <v>3265</v>
      </c>
      <c r="G17" s="55">
        <f t="shared" si="0"/>
        <v>-365</v>
      </c>
      <c r="H17" s="12"/>
      <c r="I17" s="6"/>
      <c r="J17" s="6"/>
      <c r="K17" s="13"/>
    </row>
    <row r="18" spans="1:11" ht="12.75">
      <c r="A18" s="24" t="s">
        <v>48</v>
      </c>
      <c r="B18" s="32"/>
      <c r="C18" s="49">
        <v>210</v>
      </c>
      <c r="D18" s="25">
        <v>210</v>
      </c>
      <c r="E18" s="25">
        <v>63.1</v>
      </c>
      <c r="F18" s="25">
        <v>175</v>
      </c>
      <c r="G18" s="55">
        <f t="shared" si="0"/>
        <v>-146.9</v>
      </c>
      <c r="H18" s="12"/>
      <c r="I18" s="6"/>
      <c r="J18" s="6"/>
      <c r="K18" s="13"/>
    </row>
    <row r="19" spans="1:11" ht="12.75">
      <c r="A19" s="24" t="s">
        <v>49</v>
      </c>
      <c r="B19" s="32"/>
      <c r="C19" s="49">
        <v>110</v>
      </c>
      <c r="D19" s="25">
        <v>110</v>
      </c>
      <c r="E19" s="25">
        <v>82.2</v>
      </c>
      <c r="F19" s="25">
        <v>110</v>
      </c>
      <c r="G19" s="55">
        <f t="shared" si="0"/>
        <v>-27.799999999999997</v>
      </c>
      <c r="H19" s="12"/>
      <c r="I19" s="6"/>
      <c r="J19" s="6"/>
      <c r="K19" s="13"/>
    </row>
    <row r="20" spans="1:11" ht="12.75">
      <c r="A20" s="24" t="s">
        <v>50</v>
      </c>
      <c r="B20" s="32"/>
      <c r="C20" s="49">
        <v>45</v>
      </c>
      <c r="D20" s="25">
        <v>7170.7</v>
      </c>
      <c r="E20" s="25">
        <f>6700+45.8</f>
        <v>6745.8</v>
      </c>
      <c r="F20" s="25">
        <v>1660.7</v>
      </c>
      <c r="G20" s="55">
        <f t="shared" si="0"/>
        <v>-424.89999999999964</v>
      </c>
      <c r="H20" s="12"/>
      <c r="I20" s="6"/>
      <c r="J20" s="6"/>
      <c r="K20" s="13"/>
    </row>
    <row r="21" spans="1:11" ht="12.75">
      <c r="A21" s="24" t="s">
        <v>51</v>
      </c>
      <c r="B21" s="32"/>
      <c r="C21" s="49">
        <v>0</v>
      </c>
      <c r="D21" s="25">
        <v>0</v>
      </c>
      <c r="E21" s="25">
        <v>0</v>
      </c>
      <c r="F21" s="25">
        <v>100</v>
      </c>
      <c r="G21" s="55"/>
      <c r="H21" s="12"/>
      <c r="I21" s="6"/>
      <c r="J21" s="6"/>
      <c r="K21" s="13"/>
    </row>
    <row r="22" spans="1:11" ht="12.75">
      <c r="A22" s="24" t="s">
        <v>59</v>
      </c>
      <c r="B22" s="18"/>
      <c r="C22" s="49">
        <v>0</v>
      </c>
      <c r="D22" s="25">
        <v>0</v>
      </c>
      <c r="E22" s="56">
        <v>138.2</v>
      </c>
      <c r="F22" s="25">
        <v>152.2</v>
      </c>
      <c r="G22" s="55">
        <f t="shared" si="0"/>
        <v>138.2</v>
      </c>
      <c r="H22" s="12"/>
      <c r="I22" s="6"/>
      <c r="J22" s="6"/>
      <c r="K22" s="13"/>
    </row>
    <row r="23" spans="1:11" ht="24">
      <c r="A23" s="21" t="s">
        <v>38</v>
      </c>
      <c r="B23" s="27"/>
      <c r="C23" s="50">
        <f>SUM(C24:C28)</f>
        <v>11703.599999999999</v>
      </c>
      <c r="D23" s="57">
        <f>SUM(D24:D28)</f>
        <v>16615.699999999997</v>
      </c>
      <c r="E23" s="57">
        <f>SUM(E24:E28)</f>
        <v>15886.8</v>
      </c>
      <c r="F23" s="57">
        <f>SUM(F24:F28)</f>
        <v>6024.5</v>
      </c>
      <c r="G23" s="55">
        <f t="shared" si="0"/>
        <v>-728.8999999999978</v>
      </c>
      <c r="H23" s="23">
        <f>F23/F29*100</f>
        <v>28.592514546610854</v>
      </c>
      <c r="I23" s="6"/>
      <c r="J23" s="6"/>
      <c r="K23" s="13"/>
    </row>
    <row r="24" spans="1:11" ht="12.75">
      <c r="A24" s="5" t="s">
        <v>39</v>
      </c>
      <c r="B24" s="18"/>
      <c r="C24" s="49"/>
      <c r="D24" s="25">
        <v>0</v>
      </c>
      <c r="E24" s="56">
        <v>0</v>
      </c>
      <c r="F24" s="25"/>
      <c r="G24" s="55">
        <f t="shared" si="0"/>
        <v>0</v>
      </c>
      <c r="H24" s="12"/>
      <c r="I24" s="6"/>
      <c r="J24" s="6"/>
      <c r="K24" s="13"/>
    </row>
    <row r="25" spans="1:11" ht="12.75">
      <c r="A25" s="28" t="s">
        <v>10</v>
      </c>
      <c r="B25" s="18"/>
      <c r="C25" s="49">
        <v>7243</v>
      </c>
      <c r="D25" s="25">
        <v>10210.4</v>
      </c>
      <c r="E25" s="56">
        <v>9481.5</v>
      </c>
      <c r="F25" s="25">
        <v>0</v>
      </c>
      <c r="G25" s="55">
        <f t="shared" si="0"/>
        <v>-728.8999999999996</v>
      </c>
      <c r="H25" s="12"/>
      <c r="I25" s="6"/>
      <c r="J25" s="6"/>
      <c r="K25" s="13"/>
    </row>
    <row r="26" spans="1:11" ht="12.75">
      <c r="A26" s="28" t="s">
        <v>11</v>
      </c>
      <c r="B26" s="18"/>
      <c r="C26" s="49">
        <v>235.2</v>
      </c>
      <c r="D26" s="6">
        <v>254.9</v>
      </c>
      <c r="E26" s="17">
        <v>254.9</v>
      </c>
      <c r="F26" s="6">
        <v>260.9</v>
      </c>
      <c r="G26" s="37">
        <f t="shared" si="0"/>
        <v>0</v>
      </c>
      <c r="H26" s="14">
        <f>F26/F29*100</f>
        <v>1.2382416873119382</v>
      </c>
      <c r="I26" s="6"/>
      <c r="J26" s="6"/>
      <c r="K26" s="13"/>
    </row>
    <row r="27" spans="1:11" ht="24">
      <c r="A27" s="29" t="s">
        <v>12</v>
      </c>
      <c r="B27" s="18"/>
      <c r="C27" s="49">
        <v>4225.4</v>
      </c>
      <c r="D27" s="6">
        <v>6150.4</v>
      </c>
      <c r="E27" s="17">
        <v>6150.4</v>
      </c>
      <c r="F27" s="6">
        <v>5763.6</v>
      </c>
      <c r="G27" s="37">
        <f t="shared" si="0"/>
        <v>0</v>
      </c>
      <c r="H27" s="12"/>
      <c r="I27" s="6"/>
      <c r="J27" s="6"/>
      <c r="K27" s="13"/>
    </row>
    <row r="28" spans="1:11" ht="12.75">
      <c r="A28" s="24" t="s">
        <v>13</v>
      </c>
      <c r="B28" s="18"/>
      <c r="C28" s="49"/>
      <c r="D28" s="6">
        <v>0</v>
      </c>
      <c r="E28" s="6">
        <v>0</v>
      </c>
      <c r="F28" s="6"/>
      <c r="G28" s="37">
        <f t="shared" si="0"/>
        <v>0</v>
      </c>
      <c r="H28" s="12"/>
      <c r="I28" s="6"/>
      <c r="J28" s="6"/>
      <c r="K28" s="13"/>
    </row>
    <row r="29" spans="1:11" ht="12.75">
      <c r="A29" s="26" t="s">
        <v>45</v>
      </c>
      <c r="B29" s="27"/>
      <c r="C29" s="51">
        <f>C23+C7+C13</f>
        <v>25986.399999999998</v>
      </c>
      <c r="D29" s="30">
        <f>D23+D7+D13</f>
        <v>38384.2</v>
      </c>
      <c r="E29" s="30">
        <f>E23+E7+E13</f>
        <v>35327.899999999994</v>
      </c>
      <c r="F29" s="30">
        <f>F23+F7+F13</f>
        <v>21070.2</v>
      </c>
      <c r="G29" s="37">
        <f t="shared" si="0"/>
        <v>-3056.300000000003</v>
      </c>
      <c r="H29" s="30">
        <v>100</v>
      </c>
      <c r="I29" s="19"/>
      <c r="J29" s="19"/>
      <c r="K29" s="13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spans="1:11" ht="12.75">
      <c r="A34" s="3"/>
      <c r="B34" s="59" t="s">
        <v>14</v>
      </c>
      <c r="C34" s="60"/>
      <c r="D34" s="60"/>
      <c r="E34" s="60"/>
      <c r="F34" s="60"/>
      <c r="G34" s="60"/>
      <c r="H34" s="3"/>
      <c r="I34" s="3"/>
      <c r="J34" s="3"/>
      <c r="K34" s="3"/>
    </row>
    <row r="35" spans="1:11" ht="12.75">
      <c r="A35" s="3"/>
      <c r="B35" s="4"/>
      <c r="C35" s="45"/>
      <c r="D35" s="3"/>
      <c r="E35" s="3"/>
      <c r="F35" s="3"/>
      <c r="G35" s="3"/>
      <c r="H35" s="3"/>
      <c r="I35" s="3"/>
      <c r="J35" s="3"/>
      <c r="K35" s="3"/>
    </row>
    <row r="36" spans="1:12" ht="49.5" customHeight="1">
      <c r="A36" s="5" t="s">
        <v>0</v>
      </c>
      <c r="B36" s="5" t="s">
        <v>18</v>
      </c>
      <c r="C36" s="46" t="s">
        <v>55</v>
      </c>
      <c r="D36" s="5" t="s">
        <v>7</v>
      </c>
      <c r="E36" s="5" t="s">
        <v>56</v>
      </c>
      <c r="F36" s="5" t="s">
        <v>57</v>
      </c>
      <c r="G36" s="5" t="s">
        <v>8</v>
      </c>
      <c r="H36" s="5" t="s">
        <v>9</v>
      </c>
      <c r="I36" s="3"/>
      <c r="J36" s="3"/>
      <c r="K36" s="6" t="s">
        <v>43</v>
      </c>
      <c r="L36" s="31" t="s">
        <v>42</v>
      </c>
    </row>
    <row r="37" spans="1:12" ht="24">
      <c r="A37" s="5" t="s">
        <v>15</v>
      </c>
      <c r="B37" s="7" t="s">
        <v>19</v>
      </c>
      <c r="C37" s="52">
        <v>10837.6</v>
      </c>
      <c r="D37" s="8">
        <v>18222.3</v>
      </c>
      <c r="E37" s="9">
        <f>16697.5-383.6</f>
        <v>16313.9</v>
      </c>
      <c r="F37" s="10">
        <v>12740.8</v>
      </c>
      <c r="G37" s="11">
        <f>E37-D37</f>
        <v>-1908.3999999999996</v>
      </c>
      <c r="H37" s="12">
        <f>F37/F47*100</f>
        <v>60.46833917096184</v>
      </c>
      <c r="I37" s="3"/>
      <c r="J37" s="3"/>
      <c r="K37" s="13">
        <f>E37/D37*100</f>
        <v>89.52711787205786</v>
      </c>
      <c r="L37" s="2"/>
    </row>
    <row r="38" spans="1:12" ht="24">
      <c r="A38" s="5" t="s">
        <v>16</v>
      </c>
      <c r="B38" s="7" t="s">
        <v>20</v>
      </c>
      <c r="C38" s="52">
        <v>283.6</v>
      </c>
      <c r="D38" s="8">
        <v>303.3</v>
      </c>
      <c r="E38" s="9">
        <v>303.3</v>
      </c>
      <c r="F38" s="10">
        <v>267.8</v>
      </c>
      <c r="G38" s="11">
        <f aca="true" t="shared" si="1" ref="G38:G46">E38-D38</f>
        <v>0</v>
      </c>
      <c r="H38" s="14">
        <f>F38/F47*100</f>
        <v>1.270989359379598</v>
      </c>
      <c r="I38" s="3"/>
      <c r="J38" s="3"/>
      <c r="K38" s="13">
        <f aca="true" t="shared" si="2" ref="K38:K46">E38/D38*100</f>
        <v>100</v>
      </c>
      <c r="L38" s="2"/>
    </row>
    <row r="39" spans="1:12" ht="48">
      <c r="A39" s="5" t="s">
        <v>17</v>
      </c>
      <c r="B39" s="7" t="s">
        <v>21</v>
      </c>
      <c r="C39" s="52">
        <v>198.4</v>
      </c>
      <c r="D39" s="8">
        <v>186.7</v>
      </c>
      <c r="E39" s="9">
        <v>25.6</v>
      </c>
      <c r="F39" s="10">
        <v>37.4</v>
      </c>
      <c r="G39" s="11">
        <f t="shared" si="1"/>
        <v>-161.1</v>
      </c>
      <c r="H39" s="14">
        <f>F39/F47*100</f>
        <v>0.1775018746855749</v>
      </c>
      <c r="I39" s="3"/>
      <c r="J39" s="3"/>
      <c r="K39" s="13">
        <f t="shared" si="2"/>
        <v>13.711837171933587</v>
      </c>
      <c r="L39" s="2"/>
    </row>
    <row r="40" spans="1:12" ht="12.75">
      <c r="A40" s="6" t="s">
        <v>22</v>
      </c>
      <c r="B40" s="15" t="s">
        <v>23</v>
      </c>
      <c r="C40" s="53">
        <v>7931.4</v>
      </c>
      <c r="D40" s="8">
        <v>11163.3</v>
      </c>
      <c r="E40" s="9">
        <v>10362</v>
      </c>
      <c r="F40" s="10">
        <v>799.1</v>
      </c>
      <c r="G40" s="11">
        <f t="shared" si="1"/>
        <v>-801.2999999999993</v>
      </c>
      <c r="H40" s="12">
        <f>F40/F47*100</f>
        <v>3.792560108589383</v>
      </c>
      <c r="I40" s="3"/>
      <c r="J40" s="3"/>
      <c r="K40" s="13">
        <f t="shared" si="2"/>
        <v>92.82201499556584</v>
      </c>
      <c r="L40" s="2"/>
    </row>
    <row r="41" spans="1:12" ht="36">
      <c r="A41" s="5" t="s">
        <v>24</v>
      </c>
      <c r="B41" s="16" t="s">
        <v>25</v>
      </c>
      <c r="C41" s="49">
        <v>596.3</v>
      </c>
      <c r="D41" s="6">
        <v>1118.1</v>
      </c>
      <c r="E41" s="6">
        <v>1118.1</v>
      </c>
      <c r="F41" s="17">
        <v>861.4</v>
      </c>
      <c r="G41" s="11">
        <f t="shared" si="1"/>
        <v>0</v>
      </c>
      <c r="H41" s="12">
        <f>F41/F47*100</f>
        <v>4.0882383650843375</v>
      </c>
      <c r="I41" s="3"/>
      <c r="J41" s="3"/>
      <c r="K41" s="13">
        <f t="shared" si="2"/>
        <v>100</v>
      </c>
      <c r="L41" s="2"/>
    </row>
    <row r="42" spans="1:12" ht="12.75">
      <c r="A42" s="5" t="s">
        <v>54</v>
      </c>
      <c r="B42" s="16" t="s">
        <v>53</v>
      </c>
      <c r="C42" s="49">
        <v>10.1</v>
      </c>
      <c r="D42" s="6">
        <v>11.5</v>
      </c>
      <c r="E42" s="6">
        <v>11.5</v>
      </c>
      <c r="F42" s="17">
        <v>0</v>
      </c>
      <c r="G42" s="11">
        <f t="shared" si="1"/>
        <v>0</v>
      </c>
      <c r="H42" s="12"/>
      <c r="I42" s="3"/>
      <c r="J42" s="3"/>
      <c r="K42" s="13">
        <f t="shared" si="2"/>
        <v>100</v>
      </c>
      <c r="L42" s="2"/>
    </row>
    <row r="43" spans="1:12" ht="48">
      <c r="A43" s="5" t="s">
        <v>26</v>
      </c>
      <c r="B43" s="16" t="s">
        <v>27</v>
      </c>
      <c r="C43" s="49">
        <v>3533.4</v>
      </c>
      <c r="D43" s="6">
        <v>3516.4</v>
      </c>
      <c r="E43" s="25">
        <v>3726.4</v>
      </c>
      <c r="F43" s="6">
        <v>3512.4</v>
      </c>
      <c r="G43" s="11">
        <f t="shared" si="1"/>
        <v>210</v>
      </c>
      <c r="H43" s="12">
        <f>F43/F47*100</f>
        <v>16.669988894267735</v>
      </c>
      <c r="I43" s="3"/>
      <c r="J43" s="3"/>
      <c r="K43" s="13">
        <f t="shared" si="2"/>
        <v>105.97201683539986</v>
      </c>
      <c r="L43" s="2"/>
    </row>
    <row r="44" spans="1:12" ht="12.75">
      <c r="A44" s="6" t="s">
        <v>28</v>
      </c>
      <c r="B44" s="16" t="s">
        <v>29</v>
      </c>
      <c r="C44" s="49"/>
      <c r="D44" s="17"/>
      <c r="E44" s="25"/>
      <c r="F44" s="6"/>
      <c r="G44" s="11"/>
      <c r="H44" s="12"/>
      <c r="I44" s="3"/>
      <c r="J44" s="3"/>
      <c r="K44" s="13"/>
      <c r="L44" s="2"/>
    </row>
    <row r="45" spans="1:12" ht="24">
      <c r="A45" s="5" t="s">
        <v>30</v>
      </c>
      <c r="B45" s="16" t="s">
        <v>31</v>
      </c>
      <c r="C45" s="49">
        <v>1868.4</v>
      </c>
      <c r="D45" s="17">
        <v>1885.4</v>
      </c>
      <c r="E45" s="25">
        <v>1805.4</v>
      </c>
      <c r="F45" s="6">
        <f>2324.8</f>
        <v>2324.8</v>
      </c>
      <c r="G45" s="11">
        <f t="shared" si="1"/>
        <v>-80</v>
      </c>
      <c r="H45" s="12">
        <f>F45/F47*100</f>
        <v>11.033592467086219</v>
      </c>
      <c r="I45" s="3"/>
      <c r="J45" s="3"/>
      <c r="K45" s="13">
        <f t="shared" si="2"/>
        <v>95.75686856900393</v>
      </c>
      <c r="L45" s="2"/>
    </row>
    <row r="46" spans="1:12" ht="48">
      <c r="A46" s="5" t="s">
        <v>32</v>
      </c>
      <c r="B46" s="16" t="s">
        <v>33</v>
      </c>
      <c r="C46" s="49">
        <v>727.2</v>
      </c>
      <c r="D46" s="6">
        <v>727.2</v>
      </c>
      <c r="E46" s="25">
        <v>690.9</v>
      </c>
      <c r="F46" s="6">
        <v>526.5</v>
      </c>
      <c r="G46" s="11">
        <f t="shared" si="1"/>
        <v>-36.30000000000007</v>
      </c>
      <c r="H46" s="12">
        <f>F46/F47*100</f>
        <v>2.498789759945326</v>
      </c>
      <c r="I46" s="3"/>
      <c r="J46" s="3"/>
      <c r="K46" s="13">
        <f t="shared" si="2"/>
        <v>95.0082508250825</v>
      </c>
      <c r="L46" s="2"/>
    </row>
    <row r="47" spans="1:12" ht="12.75">
      <c r="A47" s="26" t="s">
        <v>44</v>
      </c>
      <c r="B47" s="18"/>
      <c r="C47" s="54">
        <f>SUM(C37:C46)</f>
        <v>25986.4</v>
      </c>
      <c r="D47" s="19">
        <f>SUM(D37:D46)</f>
        <v>37134.2</v>
      </c>
      <c r="E47" s="19">
        <f>SUM(E37:E46)</f>
        <v>34357.1</v>
      </c>
      <c r="F47" s="19">
        <f>SUM(F37:F46)</f>
        <v>21070.199999999997</v>
      </c>
      <c r="G47" s="19">
        <f aca="true" t="shared" si="3" ref="G47:L47">SUM(G37:G46)</f>
        <v>-2777.099999999999</v>
      </c>
      <c r="H47" s="19">
        <f t="shared" si="3"/>
        <v>100.00000000000001</v>
      </c>
      <c r="I47" s="19">
        <f t="shared" si="3"/>
        <v>0</v>
      </c>
      <c r="J47" s="19">
        <f t="shared" si="3"/>
        <v>0</v>
      </c>
      <c r="K47" s="19">
        <f>E47/D47*100</f>
        <v>92.52144923008979</v>
      </c>
      <c r="L47" s="19">
        <f t="shared" si="3"/>
        <v>0</v>
      </c>
    </row>
    <row r="52" ht="12.75">
      <c r="A52" t="s">
        <v>60</v>
      </c>
    </row>
  </sheetData>
  <sheetProtection/>
  <mergeCells count="2">
    <mergeCell ref="B3:F3"/>
    <mergeCell ref="B34:G34"/>
  </mergeCells>
  <printOptions/>
  <pageMargins left="0" right="0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Главный бухгалтер</dc:creator>
  <cp:keywords/>
  <dc:description/>
  <cp:lastModifiedBy>Вольгина</cp:lastModifiedBy>
  <cp:lastPrinted>2016-12-05T11:22:52Z</cp:lastPrinted>
  <dcterms:created xsi:type="dcterms:W3CDTF">2013-08-30T04:04:01Z</dcterms:created>
  <dcterms:modified xsi:type="dcterms:W3CDTF">2020-12-05T16:53:53Z</dcterms:modified>
  <cp:category/>
  <cp:version/>
  <cp:contentType/>
  <cp:contentStatus/>
</cp:coreProperties>
</file>