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240" yWindow="405" windowWidth="14805" windowHeight="7710" activeTab="3"/>
  </bookViews>
  <sheets>
    <sheet name="Решение" sheetId="1" r:id="rId1"/>
    <sheet name="Приложение 3" sheetId="4" r:id="rId2"/>
    <sheet name="Приложение 5" sheetId="5" r:id="rId3"/>
    <sheet name="Приложение 7" sheetId="6" r:id="rId4"/>
  </sheets>
  <definedNames>
    <definedName name="_xlnm.Print_Area" localSheetId="1">'Приложение 3'!$A$1:$J$79</definedName>
  </definedNames>
  <calcPr calcId="125725"/>
</workbook>
</file>

<file path=xl/calcChain.xml><?xml version="1.0" encoding="utf-8"?>
<calcChain xmlns="http://schemas.openxmlformats.org/spreadsheetml/2006/main">
  <c r="J20" i="4"/>
  <c r="J21"/>
  <c r="I47" l="1"/>
  <c r="I48"/>
  <c r="I50"/>
  <c r="I35" l="1"/>
  <c r="I34" s="1"/>
  <c r="J35"/>
  <c r="J34" s="1"/>
  <c r="I64" l="1"/>
  <c r="I63" s="1"/>
  <c r="E11" i="5" l="1"/>
  <c r="I73" i="4"/>
  <c r="J45"/>
  <c r="J44" s="1"/>
  <c r="J42"/>
  <c r="J41" s="1"/>
  <c r="I42"/>
  <c r="I41" s="1"/>
  <c r="D17" i="5" l="1"/>
  <c r="I24" i="4"/>
  <c r="I58"/>
  <c r="I57" s="1"/>
  <c r="D7" i="5" l="1"/>
  <c r="I71" i="4"/>
  <c r="I45" l="1"/>
  <c r="I44" s="1"/>
  <c r="I67"/>
  <c r="I66" s="1"/>
  <c r="E23" i="5" l="1"/>
  <c r="D23"/>
  <c r="E7"/>
  <c r="J55" i="4"/>
  <c r="I55"/>
  <c r="I53"/>
  <c r="I52" s="1"/>
  <c r="J53"/>
  <c r="J52" s="1"/>
  <c r="I77"/>
  <c r="I70" s="1"/>
  <c r="I28"/>
  <c r="I26"/>
  <c r="I21" l="1"/>
  <c r="I20" s="1"/>
  <c r="D11" i="6" l="1"/>
  <c r="D10" s="1"/>
  <c r="D9" s="1"/>
  <c r="E15"/>
  <c r="E14" s="1"/>
  <c r="E13" s="1"/>
  <c r="E11"/>
  <c r="E10" s="1"/>
  <c r="E9" s="1"/>
  <c r="E7"/>
  <c r="D15"/>
  <c r="D14" s="1"/>
  <c r="D13" s="1"/>
  <c r="D7"/>
  <c r="E33" i="5"/>
  <c r="E41" s="1"/>
  <c r="D33"/>
  <c r="D27"/>
  <c r="D25"/>
  <c r="E20"/>
  <c r="D20"/>
  <c r="D15"/>
  <c r="D13"/>
  <c r="D11"/>
  <c r="D41" l="1"/>
  <c r="I8" i="4"/>
  <c r="I11"/>
  <c r="J31" l="1"/>
  <c r="J30" s="1"/>
  <c r="J79" s="1"/>
  <c r="I31"/>
  <c r="I30" s="1"/>
  <c r="I7" l="1"/>
  <c r="I13"/>
  <c r="I10" s="1"/>
  <c r="I79" s="1"/>
</calcChain>
</file>

<file path=xl/sharedStrings.xml><?xml version="1.0" encoding="utf-8"?>
<sst xmlns="http://schemas.openxmlformats.org/spreadsheetml/2006/main" count="475" uniqueCount="149">
  <si>
    <t>РОССИЙСКАЯ ФЕДЕРАЦИЯ</t>
  </si>
  <si>
    <t>САМАРСКАЯ ОБЛАСТЬ</t>
  </si>
  <si>
    <t>МУНИЦИПАЛЬНЫЙ РАЙОН НЕФТЕГОРСКИЙ</t>
  </si>
  <si>
    <t>СОБРАНИЕ ПРЕДСТАВИТЕЛЕЙ</t>
  </si>
  <si>
    <t>СЕЛЬСКОГО ПОСЕЛЕНИЯ БОГДАНОВКА</t>
  </si>
  <si>
    <t>ТРЕТЬЕГО СОЗЫВА</t>
  </si>
  <si>
    <t>РЕШЕНИЕ</t>
  </si>
  <si>
    <t xml:space="preserve">       О внесении изменений в Решение Собрания представителей 
от 11 декабря 2017 года №150
 «Об утверждении бюджета сельского поселения Богдановка муниципального района Нефтегорский Самарской области на 2018 год и плановый период 2019 и 2020 годы»</t>
  </si>
  <si>
    <t>РЕШИЛО:</t>
  </si>
  <si>
    <t>Наименование</t>
  </si>
  <si>
    <t>Администрация сельского поселения Богдановка муниципального района Нефтегорский Самарской области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</si>
  <si>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</si>
  <si>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</si>
  <si>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</si>
  <si>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</si>
  <si>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</si>
  <si>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</si>
  <si>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</si>
  <si>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</si>
  <si>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</si>
  <si>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</si>
  <si>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</si>
  <si>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</si>
  <si>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</si>
  <si>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</si>
  <si>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</si>
  <si>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</si>
  <si>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</si>
  <si>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</si>
  <si>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</si>
  <si>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</si>
  <si>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</si>
  <si>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</si>
  <si>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</si>
  <si>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Ведомственная структура расходов бюджета сельского поселения Богдановка муниципального района Нефтегорский Самарской области на 2018 год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</si>
  <si>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</si>
  <si>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</si>
  <si>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</si>
  <si>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</si>
  <si>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</si>
  <si>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</si>
  <si>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Сумма рублей</t>
  </si>
  <si>
    <t>всего</t>
  </si>
  <si>
    <t xml:space="preserve">в т.ч. за счет 
субсидий и субвенций обл и фед бюджетов
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</si>
  <si>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</si>
  <si>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</si>
  <si>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</si>
  <si>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МП «Улучшение условий труда и охрана труда в муниципальном районе Нефтегорский» на 2018-2020 годы»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</si>
  <si>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</si>
  <si>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</si>
  <si>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</si>
  <si>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</si>
  <si>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</si>
  <si>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</si>
  <si>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</si>
  <si>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</si>
  <si>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Муниципальная программа "Благоустройство территории сельского поселения Богдановка муниципального района Нефтегорский Самарской области на 2015 -2018 годы и на плановый период до 2020 года»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</si>
  <si>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2017-2020 годы»</t>
  </si>
  <si>
    <t>08</t>
  </si>
  <si>
    <t>99</t>
  </si>
  <si>
    <t xml:space="preserve"> Защита населения и территории от чрезвычайных ситуаций природного и техногенного характера, гражданская оборона </t>
  </si>
  <si>
    <t>03</t>
  </si>
  <si>
    <t>09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</si>
  <si>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годы"</t>
  </si>
  <si>
    <t>06</t>
  </si>
  <si>
    <t>Сельское хозяйство и рыболовство</t>
  </si>
  <si>
    <t>05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</si>
  <si>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</si>
  <si>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</si>
  <si>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2015 -2018 годы и на плановый период до 2020 года» 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</si>
  <si>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</si>
  <si>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</si>
  <si>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</si>
  <si>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поселении Богдановка муниципального района Нефтегорский Самарской области на 2015 -2018 годы и на плановый период до 2020 года»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</si>
  <si>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</si>
  <si>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</si>
  <si>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</si>
  <si>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</si>
  <si>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Другие вопросы в области физической культура и спорта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</si>
  <si>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2017-2021 годы»</t>
  </si>
  <si>
    <t>Прочие межбюджетные трансферты общего характера</t>
  </si>
  <si>
    <t>14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</si>
  <si>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2017-2021 годы»</t>
  </si>
  <si>
    <t>Иные межбюджетные трансферты</t>
  </si>
  <si>
    <t>Итого расходов: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</si>
  <si>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2018 год</t>
  </si>
  <si>
    <t>Всего</t>
  </si>
  <si>
    <t>В т. ч. за счет обл. и федер. бюджета</t>
  </si>
  <si>
    <t>Сумма, рублей</t>
  </si>
  <si>
    <t>01 0 00 00000</t>
  </si>
  <si>
    <t>02 0 00 00000</t>
  </si>
  <si>
    <t>Муниципальная программа «Улучшение условий труда и охрана труда в муниципальном районе Нефтегорский» на 2018-2020 годы»</t>
  </si>
  <si>
    <t>03 0 00 00000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</si>
  <si>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поселении Богдановка муниципального района Нефтегорский Самарской области 2015 -2018 годы и на плановый период до 2020 года»</t>
  </si>
  <si>
    <t>04 0 00 00000</t>
  </si>
  <si>
    <t>05 0 00 00000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</si>
  <si>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годы»</t>
  </si>
  <si>
    <t>06 0 00 00000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</si>
  <si>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2017-2021 годы»</t>
  </si>
  <si>
    <t>08 0 00 00000</t>
  </si>
  <si>
    <t>09 0 00 00000</t>
  </si>
  <si>
    <t>99 0 00 00000</t>
  </si>
  <si>
    <t>ВСЕГО</t>
  </si>
  <si>
    <t>Источники внутреннего финансирования дефицита бюджета сельского поселения Богдановка муниципального района Нефтегорский Самарской области на  2018-2020 годы.</t>
  </si>
  <si>
    <t>Код админ.</t>
  </si>
  <si>
    <t>Код</t>
  </si>
  <si>
    <t>Наименование кода группы, под­группы, статьи, вида источника финансирования дефицита бюджета поселения, отно­сящихся к источникам финанси­рования дефицита бюджета поселения</t>
  </si>
  <si>
    <t>2018 год</t>
  </si>
  <si>
    <t>2019 год</t>
  </si>
  <si>
    <t>2020 год</t>
  </si>
  <si>
    <t>Сумма, руб.</t>
  </si>
  <si>
    <t>Изменение остатков средств на счетах по учету средств бюджетов</t>
  </si>
  <si>
    <t>- 3 860 000</t>
  </si>
  <si>
    <t>- 2 956 000</t>
  </si>
  <si>
    <t>3 960 000</t>
  </si>
  <si>
    <t>3 016 000</t>
  </si>
  <si>
    <t>2.Настоящее решение опубликовать в газете «Богдановский вестник»</t>
  </si>
  <si>
    <t xml:space="preserve">Председатель Собрания представителей 
сельского поселения Богдановка
</t>
  </si>
  <si>
    <t>Глава сельского поселения Богдановка</t>
  </si>
  <si>
    <t>В.П. Панчикова</t>
  </si>
  <si>
    <t xml:space="preserve">Функционирование Правительства                  Российской Федерации,
 высших исполнительных органов государственной власти субъектов Российской Федерации, местных администраций
</t>
  </si>
  <si>
    <r>
      <t xml:space="preserve">Муниципальная программа "Благоустройство территории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</si>
  <si>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r>
      <t xml:space="preserve">Муниципальная программа"Модернизация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</si>
  <si>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t xml:space="preserve">1. Внести в решение Собрания представителей сельского поселения Богдановка 
№ 150 от 11.12.2017г. «Об утверждении бюджета сельского поселения Богдановка муниципального района Нефтегорский Самарской области на 2018 год и на плановый период 2019 и 2020 годов» (в редакции решения Собрания представителей сельского поселения Богдановка муниципального района Нефтегорский Самарской области 
</t>
  </si>
  <si>
    <t>Приложение №3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</t>
  </si>
  <si>
    <t>Мобилизационная и вневойсковая подготовка</t>
  </si>
  <si>
    <t xml:space="preserve">Приложение №5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                                                                               
</t>
  </si>
  <si>
    <t xml:space="preserve">Приложение №7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                                                                                                                                                                                   
</t>
  </si>
  <si>
    <t>15</t>
  </si>
  <si>
    <t>15 0 00 00000</t>
  </si>
  <si>
    <t xml:space="preserve">№ 158 от 28.12.2017г, №164 от 22.01.2018г, РСП №170 от 28.02.2018г, Распоряжение </t>
  </si>
  <si>
    <t>Программа мероприятий по профилактике терроризма и экстремизма в поселениях</t>
  </si>
  <si>
    <t>1) внести изменения в приложение №3 «Ведомственная структура расходов бюджета сельского поселения Богдановка муниципального района Нефтегорский Самарской области на 2018 год» и изложить в следующей редакции:</t>
  </si>
  <si>
    <t xml:space="preserve">2) внести изменения в приложение № 5 «Распределение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2018 год» и изложить в следующей редакции:
</t>
  </si>
  <si>
    <t>3) Внести изменения в приложение №7 « Источники внутреннего финансирования бюджета сельского поселения Богдановка муниципального района Нефтегорский Самарской области на 2018- 2020 годы» и изложить его в следующей редакции:</t>
  </si>
  <si>
    <t>07</t>
  </si>
  <si>
    <t>07 0 00 00000</t>
  </si>
  <si>
    <t>Муниципальная программа "Пропаганда здорового образа жизни, профилактика наркомании и алкоголизма среди населения сельского поселения Богдановка муниципального района Нефтегорский Самарской области на 2015-2019 годы"</t>
  </si>
  <si>
    <t>следующие изменения:</t>
  </si>
  <si>
    <t>Главы №8 от 06.03.2018г, РСП №172 от 27.03.2018г, РСП №178 от 23.04.2018г, РСП №183</t>
  </si>
  <si>
    <t>Муниципальная программа "Сохранение и развитие культуры сельского поселения Богдановка муниципального района Нефтегорский Самарской области на 2017 -2021 годы»</t>
  </si>
  <si>
    <t>Физическая культура</t>
  </si>
  <si>
    <t>О.В. Каманина</t>
  </si>
  <si>
    <t>В связи с увеличением стимулирующей субсидии бюджета сельского поселения Богдановка, Собрание представителей сельского поселения Богдановка
 и в соответствии с Уставом сельского поселения Богдановка
Собрание представителей сельского поселения Богдановка</t>
  </si>
  <si>
    <t>от 20.06.2018г, РСП №185 от 28.06.2018г., РСП №193 от 26.07.2018г., РСП №196 от 28.08.2018г., РСП №197 от 19.09.2018г., РСП №199 от 27.09.2018г., РСП №201 от 24.10.2018г., РСП №209 от 26.11.2018г., РСП №211 от 11.12.2018г., РСП №217 от 18.12.2018г., РСП № 221 от 24.12.2018г.  )</t>
  </si>
  <si>
    <t>от 27 декабря  2018года</t>
  </si>
  <si>
    <t>№ 222</t>
  </si>
  <si>
    <t>№222 от 27.12.2018г.</t>
  </si>
  <si>
    <t>№222 от 27.12.2018г</t>
  </si>
</sst>
</file>

<file path=xl/styles.xml><?xml version="1.0" encoding="utf-8"?>
<styleSheet xmlns="http://schemas.openxmlformats.org/spreadsheetml/2006/main">
  <fonts count="48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  <scheme val="minor"/>
    </font>
    <font>
      <b/>
      <sz val="10"/>
      <color theme="1"/>
      <name val="Times New Roman"/>
      <family val="2"/>
      <charset val="204"/>
      <scheme val="minor"/>
    </font>
    <font>
      <sz val="9"/>
      <color rgb="FF000000"/>
      <name val="Times New Roman"/>
      <family val="2"/>
      <charset val="204"/>
      <scheme val="minor"/>
    </font>
    <font>
      <b/>
      <sz val="9"/>
      <color rgb="FF000000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  <scheme val="minor"/>
    </font>
    <font>
      <b/>
      <sz val="9"/>
      <color rgb="FF000000"/>
      <name val="Times New Roman"/>
      <family val="1"/>
      <charset val="204"/>
      <scheme val="minor"/>
    </font>
    <font>
      <sz val="9"/>
      <name val="Times New Roman"/>
      <family val="2"/>
      <charset val="204"/>
      <scheme val="minor"/>
    </font>
    <font>
      <b/>
      <sz val="9"/>
      <name val="Times New Roman"/>
      <family val="2"/>
      <charset val="204"/>
      <scheme val="minor"/>
    </font>
    <font>
      <sz val="9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9"/>
      <color theme="1"/>
      <name val="Times New Roman"/>
      <family val="2"/>
    </font>
    <font>
      <b/>
      <sz val="9"/>
      <color rgb="FF000000"/>
      <name val="Times New Roman"/>
      <family val="2"/>
    </font>
    <font>
      <sz val="9"/>
      <color theme="1"/>
      <name val="Times New Roman"/>
      <family val="2"/>
    </font>
    <font>
      <b/>
      <sz val="9"/>
      <color rgb="FF000000"/>
      <name val="Times New Roman"/>
      <family val="2"/>
      <scheme val="minor"/>
    </font>
    <font>
      <b/>
      <sz val="9"/>
      <color theme="1"/>
      <name val="Times New Roman"/>
      <family val="2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9"/>
      <color theme="1"/>
      <name val="Times New Roman"/>
      <family val="1"/>
      <charset val="204"/>
      <scheme val="minor"/>
    </font>
    <font>
      <sz val="9"/>
      <color rgb="FF000000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i/>
      <sz val="9"/>
      <name val="Times New Roman"/>
      <family val="2"/>
      <charset val="204"/>
      <scheme val="minor"/>
    </font>
    <font>
      <b/>
      <sz val="11"/>
      <color theme="0"/>
      <name val="Times New Roman"/>
      <family val="2"/>
      <charset val="204"/>
      <scheme val="minor"/>
    </font>
    <font>
      <sz val="11"/>
      <color theme="0"/>
      <name val="Times New Roman"/>
      <family val="2"/>
      <charset val="204"/>
      <scheme val="minor"/>
    </font>
    <font>
      <sz val="9"/>
      <color rgb="FFFF0000"/>
      <name val="Times New Roman"/>
      <family val="2"/>
      <scheme val="minor"/>
    </font>
    <font>
      <sz val="16"/>
      <color theme="1"/>
      <name val="Times New Roman"/>
      <family val="1"/>
      <charset val="204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2"/>
      <charset val="204"/>
      <scheme val="minor"/>
    </font>
    <font>
      <sz val="11"/>
      <color rgb="FFFF0000"/>
      <name val="Times New Roman"/>
      <family val="1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2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9" fillId="0" borderId="0" xfId="0" applyFont="1"/>
    <xf numFmtId="0" fontId="1" fillId="0" borderId="0" xfId="0" applyFont="1"/>
    <xf numFmtId="0" fontId="13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3" borderId="0" xfId="0" applyFont="1" applyFill="1"/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3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3" fontId="17" fillId="2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wrapText="1"/>
    </xf>
    <xf numFmtId="0" fontId="24" fillId="0" borderId="2" xfId="0" applyFont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vertical="center"/>
    </xf>
    <xf numFmtId="4" fontId="24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4" fontId="15" fillId="0" borderId="2" xfId="0" applyNumberFormat="1" applyFont="1" applyBorder="1" applyAlignment="1">
      <alignment horizontal="center" vertical="center"/>
    </xf>
    <xf numFmtId="0" fontId="27" fillId="0" borderId="0" xfId="0" applyFont="1"/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top" wrapText="1"/>
    </xf>
    <xf numFmtId="49" fontId="17" fillId="2" borderId="2" xfId="0" applyNumberFormat="1" applyFont="1" applyFill="1" applyBorder="1" applyAlignment="1">
      <alignment horizontal="center" vertical="center"/>
    </xf>
    <xf numFmtId="0" fontId="28" fillId="0" borderId="0" xfId="0" applyFont="1"/>
    <xf numFmtId="2" fontId="2" fillId="0" borderId="0" xfId="0" applyNumberFormat="1" applyFont="1"/>
    <xf numFmtId="0" fontId="5" fillId="0" borderId="8" xfId="0" applyFont="1" applyBorder="1"/>
    <xf numFmtId="0" fontId="31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vertical="top" wrapText="1"/>
    </xf>
    <xf numFmtId="49" fontId="31" fillId="2" borderId="2" xfId="0" applyNumberFormat="1" applyFont="1" applyFill="1" applyBorder="1" applyAlignment="1">
      <alignment horizontal="center" vertical="center"/>
    </xf>
    <xf numFmtId="3" fontId="33" fillId="2" borderId="2" xfId="0" applyNumberFormat="1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vertical="top" wrapText="1"/>
    </xf>
    <xf numFmtId="49" fontId="31" fillId="4" borderId="2" xfId="0" applyNumberFormat="1" applyFont="1" applyFill="1" applyBorder="1" applyAlignment="1">
      <alignment horizontal="center" vertical="center"/>
    </xf>
    <xf numFmtId="4" fontId="33" fillId="4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2" fontId="33" fillId="4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 wrapText="1"/>
    </xf>
    <xf numFmtId="0" fontId="35" fillId="4" borderId="0" xfId="0" applyFont="1" applyFill="1"/>
    <xf numFmtId="0" fontId="36" fillId="4" borderId="0" xfId="0" applyFont="1" applyFill="1"/>
    <xf numFmtId="0" fontId="24" fillId="0" borderId="2" xfId="0" applyFont="1" applyBorder="1" applyAlignment="1">
      <alignment vertical="center" wrapText="1"/>
    </xf>
    <xf numFmtId="0" fontId="22" fillId="2" borderId="2" xfId="0" applyFont="1" applyFill="1" applyBorder="1" applyAlignment="1">
      <alignment vertical="top" wrapText="1"/>
    </xf>
    <xf numFmtId="0" fontId="22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vertical="top" wrapText="1"/>
    </xf>
    <xf numFmtId="4" fontId="37" fillId="0" borderId="0" xfId="0" applyNumberFormat="1" applyFont="1"/>
    <xf numFmtId="0" fontId="37" fillId="0" borderId="0" xfId="0" applyFont="1"/>
    <xf numFmtId="0" fontId="7" fillId="2" borderId="2" xfId="0" applyFont="1" applyFill="1" applyBorder="1" applyAlignment="1">
      <alignment wrapText="1"/>
    </xf>
    <xf numFmtId="4" fontId="7" fillId="2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/>
    <xf numFmtId="4" fontId="19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39" fillId="0" borderId="0" xfId="0" applyFont="1"/>
    <xf numFmtId="0" fontId="33" fillId="4" borderId="2" xfId="0" applyFont="1" applyFill="1" applyBorder="1" applyAlignment="1">
      <alignment horizontal="center" vertical="center"/>
    </xf>
    <xf numFmtId="49" fontId="33" fillId="4" borderId="2" xfId="0" applyNumberFormat="1" applyFont="1" applyFill="1" applyBorder="1" applyAlignment="1">
      <alignment horizontal="center" vertical="center"/>
    </xf>
    <xf numFmtId="3" fontId="33" fillId="4" borderId="2" xfId="0" applyNumberFormat="1" applyFont="1" applyFill="1" applyBorder="1" applyAlignment="1">
      <alignment horizontal="center" vertical="center"/>
    </xf>
    <xf numFmtId="0" fontId="40" fillId="4" borderId="0" xfId="0" applyFont="1" applyFill="1"/>
    <xf numFmtId="0" fontId="33" fillId="2" borderId="2" xfId="0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center" vertical="center"/>
    </xf>
    <xf numFmtId="0" fontId="40" fillId="2" borderId="0" xfId="0" applyFont="1" applyFill="1"/>
    <xf numFmtId="4" fontId="10" fillId="2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40" fillId="0" borderId="0" xfId="0" applyFont="1"/>
    <xf numFmtId="0" fontId="41" fillId="2" borderId="2" xfId="0" applyFont="1" applyFill="1" applyBorder="1" applyAlignment="1">
      <alignment vertical="top" wrapText="1"/>
    </xf>
    <xf numFmtId="0" fontId="42" fillId="0" borderId="2" xfId="0" applyFont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4" fontId="41" fillId="2" borderId="2" xfId="0" applyNumberFormat="1" applyFont="1" applyFill="1" applyBorder="1" applyAlignment="1">
      <alignment horizontal="center" vertical="center"/>
    </xf>
    <xf numFmtId="0" fontId="39" fillId="2" borderId="0" xfId="0" applyFont="1" applyFill="1"/>
    <xf numFmtId="0" fontId="42" fillId="0" borderId="2" xfId="0" applyFont="1" applyBorder="1" applyAlignment="1">
      <alignment vertical="top" wrapText="1"/>
    </xf>
    <xf numFmtId="0" fontId="33" fillId="0" borderId="2" xfId="0" applyFont="1" applyBorder="1" applyAlignment="1">
      <alignment horizontal="center" vertical="center"/>
    </xf>
    <xf numFmtId="4" fontId="42" fillId="0" borderId="2" xfId="0" applyNumberFormat="1" applyFont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28" fillId="2" borderId="0" xfId="0" applyFont="1" applyFill="1"/>
    <xf numFmtId="0" fontId="30" fillId="2" borderId="2" xfId="0" applyFont="1" applyFill="1" applyBorder="1" applyAlignment="1">
      <alignment vertical="top" wrapText="1"/>
    </xf>
    <xf numFmtId="49" fontId="24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4" fontId="30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10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top" wrapText="1"/>
    </xf>
    <xf numFmtId="49" fontId="11" fillId="5" borderId="2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4" fontId="18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/>
    <xf numFmtId="0" fontId="14" fillId="5" borderId="2" xfId="0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top" wrapText="1"/>
    </xf>
    <xf numFmtId="49" fontId="15" fillId="5" borderId="2" xfId="0" applyNumberFormat="1" applyFont="1" applyFill="1" applyBorder="1" applyAlignment="1">
      <alignment horizontal="center" vertical="center"/>
    </xf>
    <xf numFmtId="4" fontId="30" fillId="5" borderId="2" xfId="0" applyNumberFormat="1" applyFont="1" applyFill="1" applyBorder="1" applyAlignment="1">
      <alignment horizontal="center" vertical="center"/>
    </xf>
    <xf numFmtId="3" fontId="30" fillId="5" borderId="2" xfId="0" applyNumberFormat="1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vertical="top" wrapText="1"/>
    </xf>
    <xf numFmtId="49" fontId="30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top"/>
    </xf>
    <xf numFmtId="4" fontId="14" fillId="5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/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6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/>
    </xf>
    <xf numFmtId="2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25"/>
  <sheetViews>
    <sheetView view="pageLayout" topLeftCell="A19" zoomScale="140" zoomScaleNormal="100" zoomScaleSheetLayoutView="140" zoomScalePageLayoutView="140" workbookViewId="0">
      <selection activeCell="I14" sqref="I14"/>
    </sheetView>
  </sheetViews>
  <sheetFormatPr defaultRowHeight="15"/>
  <cols>
    <col min="1" max="1" width="7.28515625" customWidth="1"/>
    <col min="2" max="2" width="7" customWidth="1"/>
    <col min="3" max="3" width="7.5703125" customWidth="1"/>
    <col min="4" max="4" width="10.85546875" customWidth="1"/>
    <col min="6" max="6" width="10" customWidth="1"/>
    <col min="7" max="7" width="10.5703125" customWidth="1"/>
    <col min="9" max="9" width="12.42578125" customWidth="1"/>
  </cols>
  <sheetData>
    <row r="1" spans="1:9" ht="20.25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ht="20.25">
      <c r="A2" s="147" t="s">
        <v>1</v>
      </c>
      <c r="B2" s="147"/>
      <c r="C2" s="147"/>
      <c r="D2" s="147"/>
      <c r="E2" s="147"/>
      <c r="F2" s="147"/>
      <c r="G2" s="147"/>
      <c r="H2" s="147"/>
      <c r="I2" s="147"/>
    </row>
    <row r="3" spans="1:9" ht="2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20.25">
      <c r="A4" s="147" t="s">
        <v>3</v>
      </c>
      <c r="B4" s="147"/>
      <c r="C4" s="147"/>
      <c r="D4" s="147"/>
      <c r="E4" s="147"/>
      <c r="F4" s="147"/>
      <c r="G4" s="147"/>
      <c r="H4" s="147"/>
      <c r="I4" s="147"/>
    </row>
    <row r="5" spans="1:9" ht="20.25">
      <c r="A5" s="147" t="s">
        <v>4</v>
      </c>
      <c r="B5" s="147"/>
      <c r="C5" s="147"/>
      <c r="D5" s="147"/>
      <c r="E5" s="147"/>
      <c r="F5" s="147"/>
      <c r="G5" s="147"/>
      <c r="H5" s="147"/>
      <c r="I5" s="147"/>
    </row>
    <row r="6" spans="1:9" ht="18.75">
      <c r="A6" s="148" t="s">
        <v>5</v>
      </c>
      <c r="B6" s="148"/>
      <c r="C6" s="148"/>
      <c r="D6" s="148"/>
      <c r="E6" s="148"/>
      <c r="F6" s="148"/>
      <c r="G6" s="148"/>
      <c r="H6" s="148"/>
      <c r="I6" s="148"/>
    </row>
    <row r="7" spans="1:9" ht="15.75" thickBot="1">
      <c r="A7" s="46"/>
      <c r="B7" s="46"/>
      <c r="C7" s="46"/>
      <c r="D7" s="46"/>
      <c r="E7" s="46"/>
      <c r="F7" s="46"/>
      <c r="G7" s="46"/>
      <c r="H7" s="46"/>
      <c r="I7" s="46"/>
    </row>
    <row r="8" spans="1:9" ht="21.75" customHeight="1">
      <c r="A8" s="152" t="s">
        <v>6</v>
      </c>
      <c r="B8" s="152"/>
      <c r="C8" s="152"/>
      <c r="D8" s="152"/>
      <c r="E8" s="152"/>
      <c r="F8" s="152"/>
      <c r="G8" s="152"/>
      <c r="H8" s="152"/>
      <c r="I8" s="152"/>
    </row>
    <row r="10" spans="1:9" s="142" customFormat="1" ht="15.75">
      <c r="A10" s="143" t="s">
        <v>145</v>
      </c>
      <c r="B10" s="143"/>
      <c r="C10" s="143"/>
      <c r="D10" s="141"/>
      <c r="I10" s="144" t="s">
        <v>146</v>
      </c>
    </row>
    <row r="12" spans="1:9" ht="63" customHeight="1">
      <c r="A12" s="149" t="s">
        <v>7</v>
      </c>
      <c r="B12" s="150"/>
      <c r="C12" s="150"/>
      <c r="D12" s="150"/>
      <c r="E12" s="150"/>
      <c r="F12" s="150"/>
      <c r="G12" s="150"/>
      <c r="H12" s="150"/>
      <c r="I12" s="150"/>
    </row>
    <row r="13" spans="1:9" ht="67.5" customHeight="1">
      <c r="A13" s="180" t="s">
        <v>143</v>
      </c>
      <c r="B13" s="181"/>
      <c r="C13" s="181"/>
      <c r="D13" s="181"/>
      <c r="E13" s="181"/>
      <c r="F13" s="181"/>
      <c r="G13" s="181"/>
      <c r="H13" s="181"/>
      <c r="I13" s="181"/>
    </row>
    <row r="14" spans="1:9" ht="20.25">
      <c r="D14" s="151" t="s">
        <v>8</v>
      </c>
      <c r="E14" s="151"/>
      <c r="F14" s="151"/>
    </row>
    <row r="15" spans="1:9" ht="81.75" customHeight="1">
      <c r="A15" s="145" t="s">
        <v>123</v>
      </c>
      <c r="B15" s="146"/>
      <c r="C15" s="146"/>
      <c r="D15" s="146"/>
      <c r="E15" s="146"/>
      <c r="F15" s="146"/>
      <c r="G15" s="146"/>
      <c r="H15" s="146"/>
      <c r="I15" s="146"/>
    </row>
    <row r="16" spans="1:9" ht="15" customHeight="1">
      <c r="A16" s="145" t="s">
        <v>130</v>
      </c>
      <c r="B16" s="145"/>
      <c r="C16" s="145"/>
      <c r="D16" s="145"/>
      <c r="E16" s="145"/>
      <c r="F16" s="145"/>
      <c r="G16" s="145"/>
      <c r="H16" s="145"/>
      <c r="I16" s="145"/>
    </row>
    <row r="17" spans="1:18" ht="16.5" customHeight="1">
      <c r="A17" s="145" t="s">
        <v>139</v>
      </c>
      <c r="B17" s="145"/>
      <c r="C17" s="145"/>
      <c r="D17" s="145"/>
      <c r="E17" s="145"/>
      <c r="F17" s="145"/>
      <c r="G17" s="145"/>
      <c r="H17" s="145"/>
      <c r="I17" s="145"/>
    </row>
    <row r="18" spans="1:18" ht="70.5" customHeight="1">
      <c r="A18" s="145" t="s">
        <v>144</v>
      </c>
      <c r="B18" s="145"/>
      <c r="C18" s="145"/>
      <c r="D18" s="145"/>
      <c r="E18" s="145"/>
      <c r="F18" s="145"/>
      <c r="G18" s="145"/>
      <c r="H18" s="145"/>
      <c r="I18" s="145"/>
    </row>
    <row r="19" spans="1:18" ht="16.5" customHeight="1">
      <c r="A19" s="145" t="s">
        <v>138</v>
      </c>
      <c r="B19" s="145"/>
      <c r="C19" s="145"/>
      <c r="D19" s="145"/>
      <c r="E19" s="145"/>
      <c r="F19" s="145"/>
      <c r="G19" s="145"/>
      <c r="H19" s="145"/>
      <c r="I19" s="145"/>
    </row>
    <row r="20" spans="1:18" ht="16.5" customHeight="1">
      <c r="A20" s="115"/>
      <c r="B20" s="115"/>
      <c r="C20" s="115"/>
      <c r="D20" s="115"/>
      <c r="E20" s="115"/>
      <c r="F20" s="115"/>
      <c r="G20" s="115"/>
      <c r="H20" s="115"/>
      <c r="I20" s="115"/>
    </row>
    <row r="21" spans="1:18" ht="55.5" customHeight="1">
      <c r="A21" s="154" t="s">
        <v>132</v>
      </c>
      <c r="B21" s="154"/>
      <c r="C21" s="154"/>
      <c r="D21" s="154"/>
      <c r="E21" s="154"/>
      <c r="F21" s="154"/>
      <c r="G21" s="154"/>
      <c r="H21" s="154"/>
      <c r="I21" s="154"/>
      <c r="J21" s="145"/>
      <c r="K21" s="145"/>
      <c r="L21" s="145"/>
      <c r="M21" s="145"/>
      <c r="N21" s="145"/>
      <c r="O21" s="145"/>
      <c r="P21" s="145"/>
      <c r="Q21" s="145"/>
      <c r="R21" s="145"/>
    </row>
    <row r="22" spans="1:18" ht="15.75">
      <c r="A22" s="113"/>
      <c r="B22" s="113"/>
      <c r="C22" s="113"/>
      <c r="D22" s="113"/>
      <c r="E22" s="113"/>
      <c r="F22" s="113"/>
      <c r="G22" s="113"/>
      <c r="H22" s="113"/>
      <c r="I22" s="113"/>
    </row>
    <row r="23" spans="1:18">
      <c r="A23" s="153"/>
      <c r="B23" s="153"/>
      <c r="C23" s="153"/>
      <c r="D23" s="153"/>
      <c r="E23" s="153"/>
      <c r="F23" s="153"/>
      <c r="G23" s="153"/>
      <c r="H23" s="153"/>
      <c r="I23" s="153"/>
    </row>
    <row r="25" spans="1:18">
      <c r="A25" s="153"/>
      <c r="B25" s="153"/>
      <c r="C25" s="153"/>
      <c r="D25" s="153"/>
      <c r="E25" s="153"/>
      <c r="F25" s="153"/>
      <c r="G25" s="153"/>
      <c r="H25" s="153"/>
      <c r="I25" s="153"/>
    </row>
  </sheetData>
  <mergeCells count="19">
    <mergeCell ref="A23:I23"/>
    <mergeCell ref="A25:I25"/>
    <mergeCell ref="A16:I16"/>
    <mergeCell ref="A17:I17"/>
    <mergeCell ref="J21:R21"/>
    <mergeCell ref="A19:I19"/>
    <mergeCell ref="A18:I18"/>
    <mergeCell ref="A21:I21"/>
    <mergeCell ref="A15:I15"/>
    <mergeCell ref="A1:I1"/>
    <mergeCell ref="A2:I2"/>
    <mergeCell ref="A3:I3"/>
    <mergeCell ref="A4:I4"/>
    <mergeCell ref="A5:I5"/>
    <mergeCell ref="A6:I6"/>
    <mergeCell ref="A12:I12"/>
    <mergeCell ref="A13:I13"/>
    <mergeCell ref="D14:F14"/>
    <mergeCell ref="A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8"/>
  <sheetViews>
    <sheetView view="pageBreakPreview" zoomScale="140" zoomScaleNormal="100" zoomScaleSheetLayoutView="140" zoomScalePageLayoutView="130" workbookViewId="0">
      <selection activeCell="I55" sqref="I55"/>
    </sheetView>
  </sheetViews>
  <sheetFormatPr defaultRowHeight="15"/>
  <cols>
    <col min="1" max="1" width="6.42578125" style="10" customWidth="1"/>
    <col min="2" max="2" width="38.42578125" customWidth="1"/>
    <col min="3" max="4" width="3.7109375" style="10" customWidth="1"/>
    <col min="5" max="5" width="3.28515625" style="10" customWidth="1"/>
    <col min="6" max="6" width="2.7109375" style="10" customWidth="1"/>
    <col min="7" max="7" width="7.5703125" style="10" customWidth="1"/>
    <col min="8" max="8" width="3.5703125" style="10" customWidth="1"/>
    <col min="9" max="9" width="12.140625" style="119" customWidth="1"/>
    <col min="10" max="10" width="10.5703125" style="10" customWidth="1"/>
    <col min="12" max="12" width="11.85546875" bestFit="1" customWidth="1"/>
  </cols>
  <sheetData>
    <row r="1" spans="1:12" s="4" customFormat="1" ht="114.75" customHeight="1">
      <c r="A1" s="8"/>
      <c r="C1" s="8"/>
      <c r="D1" s="159" t="s">
        <v>124</v>
      </c>
      <c r="E1" s="159"/>
      <c r="F1" s="159"/>
      <c r="G1" s="159"/>
      <c r="H1" s="159"/>
      <c r="I1" s="159"/>
      <c r="J1" s="159"/>
      <c r="L1" s="1"/>
    </row>
    <row r="2" spans="1:12" s="4" customFormat="1" ht="18" customHeight="1">
      <c r="A2" s="8"/>
      <c r="C2" s="8"/>
      <c r="D2" s="11"/>
      <c r="E2" s="11"/>
      <c r="F2" s="11"/>
      <c r="G2" s="162" t="s">
        <v>147</v>
      </c>
      <c r="H2" s="162"/>
      <c r="I2" s="162"/>
      <c r="J2" s="162"/>
      <c r="L2" s="1"/>
    </row>
    <row r="3" spans="1:12" s="4" customFormat="1" ht="29.25" customHeight="1">
      <c r="A3" s="160" t="s">
        <v>34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2" s="4" customFormat="1" ht="15.75" customHeight="1">
      <c r="A4" s="155" t="s">
        <v>35</v>
      </c>
      <c r="B4" s="161" t="s">
        <v>36</v>
      </c>
      <c r="C4" s="155" t="s">
        <v>37</v>
      </c>
      <c r="D4" s="155" t="s">
        <v>38</v>
      </c>
      <c r="E4" s="155" t="s">
        <v>39</v>
      </c>
      <c r="F4" s="155"/>
      <c r="G4" s="155"/>
      <c r="H4" s="155" t="s">
        <v>40</v>
      </c>
      <c r="I4" s="155" t="s">
        <v>41</v>
      </c>
      <c r="J4" s="155"/>
    </row>
    <row r="5" spans="1:12" s="4" customFormat="1" ht="76.5" customHeight="1">
      <c r="A5" s="155"/>
      <c r="B5" s="161"/>
      <c r="C5" s="155"/>
      <c r="D5" s="155"/>
      <c r="E5" s="155"/>
      <c r="F5" s="155"/>
      <c r="G5" s="155"/>
      <c r="H5" s="155"/>
      <c r="I5" s="117" t="s">
        <v>42</v>
      </c>
      <c r="J5" s="7" t="s">
        <v>43</v>
      </c>
    </row>
    <row r="6" spans="1:12" s="4" customFormat="1" ht="32.25" customHeight="1">
      <c r="A6" s="7">
        <v>379</v>
      </c>
      <c r="B6" s="156" t="s">
        <v>10</v>
      </c>
      <c r="C6" s="157"/>
      <c r="D6" s="157"/>
      <c r="E6" s="157"/>
      <c r="F6" s="157"/>
      <c r="G6" s="157"/>
      <c r="H6" s="157"/>
      <c r="I6" s="157"/>
      <c r="J6" s="158"/>
    </row>
    <row r="7" spans="1:12" s="17" customFormat="1" ht="26.25" customHeight="1">
      <c r="A7" s="121">
        <v>379</v>
      </c>
      <c r="B7" s="122" t="s">
        <v>30</v>
      </c>
      <c r="C7" s="123" t="s">
        <v>32</v>
      </c>
      <c r="D7" s="123" t="s">
        <v>31</v>
      </c>
      <c r="E7" s="121"/>
      <c r="F7" s="121"/>
      <c r="G7" s="121"/>
      <c r="H7" s="121"/>
      <c r="I7" s="124">
        <f>SUM(I9)</f>
        <v>478970</v>
      </c>
      <c r="J7" s="121"/>
      <c r="K7" s="59"/>
      <c r="L7" s="59"/>
    </row>
    <row r="8" spans="1:12" s="21" customFormat="1" ht="24.75" customHeight="1">
      <c r="A8" s="18">
        <v>379</v>
      </c>
      <c r="B8" s="23" t="s">
        <v>44</v>
      </c>
      <c r="C8" s="19" t="s">
        <v>32</v>
      </c>
      <c r="D8" s="19" t="s">
        <v>31</v>
      </c>
      <c r="E8" s="18">
        <v>99</v>
      </c>
      <c r="F8" s="18">
        <v>0</v>
      </c>
      <c r="G8" s="18" t="s">
        <v>33</v>
      </c>
      <c r="H8" s="18"/>
      <c r="I8" s="97">
        <f>I9</f>
        <v>478970</v>
      </c>
      <c r="J8" s="18"/>
      <c r="K8" s="60"/>
      <c r="L8" s="60"/>
    </row>
    <row r="9" spans="1:12" s="4" customFormat="1" ht="27" customHeight="1">
      <c r="A9" s="9">
        <v>379</v>
      </c>
      <c r="B9" s="24" t="s">
        <v>45</v>
      </c>
      <c r="C9" s="12" t="s">
        <v>32</v>
      </c>
      <c r="D9" s="12" t="s">
        <v>31</v>
      </c>
      <c r="E9" s="9">
        <v>99</v>
      </c>
      <c r="F9" s="9">
        <v>0</v>
      </c>
      <c r="G9" s="9" t="s">
        <v>33</v>
      </c>
      <c r="H9" s="9">
        <v>120</v>
      </c>
      <c r="I9" s="116">
        <v>478970</v>
      </c>
      <c r="J9" s="13"/>
      <c r="K9" s="60"/>
      <c r="L9" s="60"/>
    </row>
    <row r="10" spans="1:12" s="17" customFormat="1" ht="63" customHeight="1">
      <c r="A10" s="121">
        <v>379</v>
      </c>
      <c r="B10" s="122" t="s">
        <v>120</v>
      </c>
      <c r="C10" s="123" t="s">
        <v>32</v>
      </c>
      <c r="D10" s="123" t="s">
        <v>46</v>
      </c>
      <c r="E10" s="121"/>
      <c r="F10" s="121"/>
      <c r="G10" s="121"/>
      <c r="H10" s="121"/>
      <c r="I10" s="125">
        <f>SUM(I11,I13)</f>
        <v>1324647.25</v>
      </c>
      <c r="J10" s="121"/>
      <c r="K10" s="59"/>
      <c r="L10" s="59"/>
    </row>
    <row r="11" spans="1:12" s="4" customFormat="1" ht="39" customHeight="1">
      <c r="A11" s="18">
        <v>379</v>
      </c>
      <c r="B11" s="23" t="s">
        <v>47</v>
      </c>
      <c r="C11" s="19" t="s">
        <v>32</v>
      </c>
      <c r="D11" s="19" t="s">
        <v>46</v>
      </c>
      <c r="E11" s="18">
        <v>3</v>
      </c>
      <c r="F11" s="18">
        <v>0</v>
      </c>
      <c r="G11" s="18" t="s">
        <v>33</v>
      </c>
      <c r="H11" s="18"/>
      <c r="I11" s="97">
        <f>I12</f>
        <v>5800</v>
      </c>
      <c r="J11" s="18"/>
    </row>
    <row r="12" spans="1:12" s="4" customFormat="1" ht="28.5" customHeight="1">
      <c r="A12" s="9">
        <v>379</v>
      </c>
      <c r="B12" s="24" t="s">
        <v>48</v>
      </c>
      <c r="C12" s="12" t="s">
        <v>32</v>
      </c>
      <c r="D12" s="12" t="s">
        <v>46</v>
      </c>
      <c r="E12" s="9">
        <v>3</v>
      </c>
      <c r="F12" s="9">
        <v>0</v>
      </c>
      <c r="G12" s="9" t="s">
        <v>33</v>
      </c>
      <c r="H12" s="9">
        <v>240</v>
      </c>
      <c r="I12" s="116">
        <v>5800</v>
      </c>
      <c r="J12" s="9"/>
    </row>
    <row r="13" spans="1:12" s="4" customFormat="1" ht="24">
      <c r="A13" s="18">
        <v>379</v>
      </c>
      <c r="B13" s="22" t="s">
        <v>44</v>
      </c>
      <c r="C13" s="19" t="s">
        <v>32</v>
      </c>
      <c r="D13" s="19" t="s">
        <v>46</v>
      </c>
      <c r="E13" s="18">
        <v>99</v>
      </c>
      <c r="F13" s="18">
        <v>0</v>
      </c>
      <c r="G13" s="18" t="s">
        <v>33</v>
      </c>
      <c r="H13" s="18"/>
      <c r="I13" s="99">
        <f>SUM(I14:I16)</f>
        <v>1318847.25</v>
      </c>
      <c r="J13" s="18"/>
    </row>
    <row r="14" spans="1:12" s="4" customFormat="1" ht="24">
      <c r="A14" s="9">
        <v>379</v>
      </c>
      <c r="B14" s="5" t="s">
        <v>49</v>
      </c>
      <c r="C14" s="12" t="s">
        <v>32</v>
      </c>
      <c r="D14" s="12" t="s">
        <v>46</v>
      </c>
      <c r="E14" s="9">
        <v>99</v>
      </c>
      <c r="F14" s="9">
        <v>0</v>
      </c>
      <c r="G14" s="9" t="s">
        <v>33</v>
      </c>
      <c r="H14" s="9">
        <v>120</v>
      </c>
      <c r="I14" s="116">
        <v>1159757</v>
      </c>
      <c r="J14" s="9"/>
    </row>
    <row r="15" spans="1:12" s="4" customFormat="1" ht="28.5" customHeight="1">
      <c r="A15" s="9">
        <v>379</v>
      </c>
      <c r="B15" s="5" t="s">
        <v>48</v>
      </c>
      <c r="C15" s="12" t="s">
        <v>32</v>
      </c>
      <c r="D15" s="12" t="s">
        <v>46</v>
      </c>
      <c r="E15" s="9">
        <v>99</v>
      </c>
      <c r="F15" s="9">
        <v>0</v>
      </c>
      <c r="G15" s="9" t="s">
        <v>33</v>
      </c>
      <c r="H15" s="9">
        <v>240</v>
      </c>
      <c r="I15" s="116">
        <v>155235.25</v>
      </c>
      <c r="J15" s="9"/>
    </row>
    <row r="16" spans="1:12" s="4" customFormat="1" ht="28.5" customHeight="1">
      <c r="A16" s="9">
        <v>379</v>
      </c>
      <c r="B16" s="5" t="s">
        <v>50</v>
      </c>
      <c r="C16" s="12" t="s">
        <v>32</v>
      </c>
      <c r="D16" s="12" t="s">
        <v>46</v>
      </c>
      <c r="E16" s="9">
        <v>99</v>
      </c>
      <c r="F16" s="9">
        <v>0</v>
      </c>
      <c r="G16" s="9" t="s">
        <v>33</v>
      </c>
      <c r="H16" s="9">
        <v>850</v>
      </c>
      <c r="I16" s="116">
        <v>3855</v>
      </c>
      <c r="J16" s="9"/>
    </row>
    <row r="17" spans="1:10" s="2" customFormat="1" ht="14.25">
      <c r="A17" s="121">
        <v>379</v>
      </c>
      <c r="B17" s="126" t="s">
        <v>51</v>
      </c>
      <c r="C17" s="123" t="s">
        <v>32</v>
      </c>
      <c r="D17" s="123" t="s">
        <v>52</v>
      </c>
      <c r="E17" s="121"/>
      <c r="F17" s="121"/>
      <c r="G17" s="121"/>
      <c r="H17" s="121"/>
      <c r="I17" s="124">
        <v>5000</v>
      </c>
      <c r="J17" s="121"/>
    </row>
    <row r="18" spans="1:10" s="4" customFormat="1" ht="24">
      <c r="A18" s="18">
        <v>379</v>
      </c>
      <c r="B18" s="22" t="s">
        <v>44</v>
      </c>
      <c r="C18" s="19" t="s">
        <v>32</v>
      </c>
      <c r="D18" s="19" t="s">
        <v>52</v>
      </c>
      <c r="E18" s="18">
        <v>99</v>
      </c>
      <c r="F18" s="18">
        <v>0</v>
      </c>
      <c r="G18" s="18" t="s">
        <v>33</v>
      </c>
      <c r="H18" s="18"/>
      <c r="I18" s="97">
        <v>5000</v>
      </c>
      <c r="J18" s="18"/>
    </row>
    <row r="19" spans="1:10" s="4" customFormat="1">
      <c r="A19" s="9">
        <v>379</v>
      </c>
      <c r="B19" s="6" t="s">
        <v>53</v>
      </c>
      <c r="C19" s="12" t="s">
        <v>32</v>
      </c>
      <c r="D19" s="12" t="s">
        <v>52</v>
      </c>
      <c r="E19" s="9">
        <v>99</v>
      </c>
      <c r="F19" s="9">
        <v>0</v>
      </c>
      <c r="G19" s="9" t="s">
        <v>33</v>
      </c>
      <c r="H19" s="9">
        <v>870</v>
      </c>
      <c r="I19" s="116">
        <v>5000</v>
      </c>
      <c r="J19" s="9"/>
    </row>
    <row r="20" spans="1:10" s="2" customFormat="1" ht="14.25">
      <c r="A20" s="121">
        <v>379</v>
      </c>
      <c r="B20" s="127" t="s">
        <v>54</v>
      </c>
      <c r="C20" s="123" t="s">
        <v>32</v>
      </c>
      <c r="D20" s="123" t="s">
        <v>55</v>
      </c>
      <c r="E20" s="121"/>
      <c r="F20" s="121"/>
      <c r="G20" s="121"/>
      <c r="H20" s="121"/>
      <c r="I20" s="124">
        <f>I21+I24+I26+I28</f>
        <v>905591.2</v>
      </c>
      <c r="J20" s="128">
        <f>J29+J21</f>
        <v>184270</v>
      </c>
    </row>
    <row r="21" spans="1:10" s="4" customFormat="1" ht="60">
      <c r="A21" s="18">
        <v>379</v>
      </c>
      <c r="B21" s="22" t="s">
        <v>56</v>
      </c>
      <c r="C21" s="19" t="s">
        <v>32</v>
      </c>
      <c r="D21" s="19" t="s">
        <v>55</v>
      </c>
      <c r="E21" s="19" t="s">
        <v>32</v>
      </c>
      <c r="F21" s="18">
        <v>0</v>
      </c>
      <c r="G21" s="18" t="s">
        <v>33</v>
      </c>
      <c r="H21" s="18"/>
      <c r="I21" s="97">
        <f>SUM(I22:I23)</f>
        <v>377447.38</v>
      </c>
      <c r="J21" s="20">
        <f>J23</f>
        <v>145170</v>
      </c>
    </row>
    <row r="22" spans="1:10" s="4" customFormat="1" ht="24">
      <c r="A22" s="9">
        <v>379</v>
      </c>
      <c r="B22" s="5" t="s">
        <v>49</v>
      </c>
      <c r="C22" s="12" t="s">
        <v>32</v>
      </c>
      <c r="D22" s="12" t="s">
        <v>55</v>
      </c>
      <c r="E22" s="12" t="s">
        <v>32</v>
      </c>
      <c r="F22" s="9">
        <v>0</v>
      </c>
      <c r="G22" s="9" t="s">
        <v>33</v>
      </c>
      <c r="H22" s="9">
        <v>120</v>
      </c>
      <c r="I22" s="98">
        <v>207943</v>
      </c>
      <c r="J22" s="13"/>
    </row>
    <row r="23" spans="1:10" s="4" customFormat="1" ht="28.5" customHeight="1">
      <c r="A23" s="9">
        <v>379</v>
      </c>
      <c r="B23" s="5" t="s">
        <v>48</v>
      </c>
      <c r="C23" s="12" t="s">
        <v>32</v>
      </c>
      <c r="D23" s="12" t="s">
        <v>55</v>
      </c>
      <c r="E23" s="12" t="s">
        <v>32</v>
      </c>
      <c r="F23" s="9">
        <v>0</v>
      </c>
      <c r="G23" s="9" t="s">
        <v>33</v>
      </c>
      <c r="H23" s="9">
        <v>240</v>
      </c>
      <c r="I23" s="98">
        <v>169504.38</v>
      </c>
      <c r="J23" s="13">
        <v>145170</v>
      </c>
    </row>
    <row r="24" spans="1:10" s="4" customFormat="1" ht="60">
      <c r="A24" s="18">
        <v>379</v>
      </c>
      <c r="B24" s="22" t="s">
        <v>140</v>
      </c>
      <c r="C24" s="19" t="s">
        <v>32</v>
      </c>
      <c r="D24" s="19" t="s">
        <v>55</v>
      </c>
      <c r="E24" s="19" t="s">
        <v>66</v>
      </c>
      <c r="F24" s="18">
        <v>0</v>
      </c>
      <c r="G24" s="18" t="s">
        <v>33</v>
      </c>
      <c r="H24" s="18"/>
      <c r="I24" s="97">
        <f>I25</f>
        <v>85000</v>
      </c>
      <c r="J24" s="20"/>
    </row>
    <row r="25" spans="1:10" s="4" customFormat="1" ht="26.25" customHeight="1">
      <c r="A25" s="9">
        <v>379</v>
      </c>
      <c r="B25" s="5" t="s">
        <v>48</v>
      </c>
      <c r="C25" s="12" t="s">
        <v>32</v>
      </c>
      <c r="D25" s="12" t="s">
        <v>55</v>
      </c>
      <c r="E25" s="12" t="s">
        <v>66</v>
      </c>
      <c r="F25" s="9">
        <v>0</v>
      </c>
      <c r="G25" s="9" t="s">
        <v>33</v>
      </c>
      <c r="H25" s="9">
        <v>240</v>
      </c>
      <c r="I25" s="98">
        <v>85000</v>
      </c>
      <c r="J25" s="13"/>
    </row>
    <row r="26" spans="1:10" s="4" customFormat="1" ht="50.25" customHeight="1">
      <c r="A26" s="18">
        <v>379</v>
      </c>
      <c r="B26" s="22" t="s">
        <v>57</v>
      </c>
      <c r="C26" s="19" t="s">
        <v>32</v>
      </c>
      <c r="D26" s="19" t="s">
        <v>55</v>
      </c>
      <c r="E26" s="19" t="s">
        <v>58</v>
      </c>
      <c r="F26" s="18">
        <v>0</v>
      </c>
      <c r="G26" s="18" t="s">
        <v>33</v>
      </c>
      <c r="H26" s="18"/>
      <c r="I26" s="97">
        <f>I27</f>
        <v>350543.82</v>
      </c>
      <c r="J26" s="20"/>
    </row>
    <row r="27" spans="1:10" s="4" customFormat="1" ht="25.5" customHeight="1">
      <c r="A27" s="9">
        <v>379</v>
      </c>
      <c r="B27" s="5" t="s">
        <v>48</v>
      </c>
      <c r="C27" s="12" t="s">
        <v>32</v>
      </c>
      <c r="D27" s="12" t="s">
        <v>55</v>
      </c>
      <c r="E27" s="12" t="s">
        <v>58</v>
      </c>
      <c r="F27" s="9">
        <v>0</v>
      </c>
      <c r="G27" s="9" t="s">
        <v>33</v>
      </c>
      <c r="H27" s="9">
        <v>240</v>
      </c>
      <c r="I27" s="98">
        <v>350543.82</v>
      </c>
      <c r="J27" s="13"/>
    </row>
    <row r="28" spans="1:10" s="44" customFormat="1" ht="24">
      <c r="A28" s="41">
        <v>379</v>
      </c>
      <c r="B28" s="42" t="s">
        <v>44</v>
      </c>
      <c r="C28" s="43" t="s">
        <v>32</v>
      </c>
      <c r="D28" s="43" t="s">
        <v>55</v>
      </c>
      <c r="E28" s="43" t="s">
        <v>59</v>
      </c>
      <c r="F28" s="41">
        <v>0</v>
      </c>
      <c r="G28" s="43" t="s">
        <v>33</v>
      </c>
      <c r="H28" s="41"/>
      <c r="I28" s="99">
        <f>I29</f>
        <v>92600</v>
      </c>
      <c r="J28" s="25"/>
    </row>
    <row r="29" spans="1:10" s="4" customFormat="1" ht="26.25" customHeight="1">
      <c r="A29" s="9">
        <v>379</v>
      </c>
      <c r="B29" s="5" t="s">
        <v>48</v>
      </c>
      <c r="C29" s="12" t="s">
        <v>32</v>
      </c>
      <c r="D29" s="12" t="s">
        <v>55</v>
      </c>
      <c r="E29" s="12" t="s">
        <v>59</v>
      </c>
      <c r="F29" s="9">
        <v>0</v>
      </c>
      <c r="G29" s="14" t="s">
        <v>33</v>
      </c>
      <c r="H29" s="9">
        <v>240</v>
      </c>
      <c r="I29" s="98">
        <v>92600</v>
      </c>
      <c r="J29" s="13">
        <v>39100</v>
      </c>
    </row>
    <row r="30" spans="1:10" s="4" customFormat="1" ht="18" customHeight="1">
      <c r="A30" s="129">
        <v>379</v>
      </c>
      <c r="B30" s="130" t="s">
        <v>125</v>
      </c>
      <c r="C30" s="131" t="s">
        <v>31</v>
      </c>
      <c r="D30" s="131" t="s">
        <v>61</v>
      </c>
      <c r="E30" s="131"/>
      <c r="F30" s="129"/>
      <c r="G30" s="131"/>
      <c r="H30" s="129"/>
      <c r="I30" s="132">
        <f>I31</f>
        <v>83200</v>
      </c>
      <c r="J30" s="133">
        <f>J31</f>
        <v>83200</v>
      </c>
    </row>
    <row r="31" spans="1:10" s="4" customFormat="1" ht="26.25" customHeight="1">
      <c r="A31" s="47">
        <v>379</v>
      </c>
      <c r="B31" s="48" t="s">
        <v>44</v>
      </c>
      <c r="C31" s="49" t="s">
        <v>31</v>
      </c>
      <c r="D31" s="49" t="s">
        <v>61</v>
      </c>
      <c r="E31" s="49" t="s">
        <v>59</v>
      </c>
      <c r="F31" s="47">
        <v>0</v>
      </c>
      <c r="G31" s="49" t="s">
        <v>33</v>
      </c>
      <c r="H31" s="47"/>
      <c r="I31" s="118">
        <f>SUM(I32:I33)</f>
        <v>83200</v>
      </c>
      <c r="J31" s="50">
        <f>SUM(J32:J33)</f>
        <v>83200</v>
      </c>
    </row>
    <row r="32" spans="1:10" s="4" customFormat="1" ht="27" customHeight="1">
      <c r="A32" s="51">
        <v>379</v>
      </c>
      <c r="B32" s="52" t="s">
        <v>49</v>
      </c>
      <c r="C32" s="53" t="s">
        <v>31</v>
      </c>
      <c r="D32" s="53" t="s">
        <v>61</v>
      </c>
      <c r="E32" s="53" t="s">
        <v>59</v>
      </c>
      <c r="F32" s="51">
        <v>0</v>
      </c>
      <c r="G32" s="53" t="s">
        <v>33</v>
      </c>
      <c r="H32" s="51">
        <v>120</v>
      </c>
      <c r="I32" s="54">
        <v>73274.850000000006</v>
      </c>
      <c r="J32" s="54">
        <v>73274.850000000006</v>
      </c>
    </row>
    <row r="33" spans="1:10" s="4" customFormat="1" ht="27" customHeight="1">
      <c r="A33" s="51">
        <v>379</v>
      </c>
      <c r="B33" s="5" t="s">
        <v>48</v>
      </c>
      <c r="C33" s="53" t="s">
        <v>31</v>
      </c>
      <c r="D33" s="53" t="s">
        <v>61</v>
      </c>
      <c r="E33" s="53" t="s">
        <v>59</v>
      </c>
      <c r="F33" s="51">
        <v>0</v>
      </c>
      <c r="G33" s="53" t="s">
        <v>33</v>
      </c>
      <c r="H33" s="51">
        <v>240</v>
      </c>
      <c r="I33" s="54">
        <v>9925.15</v>
      </c>
      <c r="J33" s="56">
        <v>9925.15</v>
      </c>
    </row>
    <row r="34" spans="1:10" s="2" customFormat="1" ht="36">
      <c r="A34" s="121">
        <v>379</v>
      </c>
      <c r="B34" s="127" t="s">
        <v>60</v>
      </c>
      <c r="C34" s="123" t="s">
        <v>61</v>
      </c>
      <c r="D34" s="123" t="s">
        <v>62</v>
      </c>
      <c r="E34" s="123"/>
      <c r="F34" s="121"/>
      <c r="G34" s="121"/>
      <c r="H34" s="121"/>
      <c r="I34" s="124">
        <f>I35</f>
        <v>24500</v>
      </c>
      <c r="J34" s="128">
        <f>J35</f>
        <v>19500</v>
      </c>
    </row>
    <row r="35" spans="1:10" s="4" customFormat="1" ht="61.5" customHeight="1">
      <c r="A35" s="18">
        <v>379</v>
      </c>
      <c r="B35" s="22" t="s">
        <v>63</v>
      </c>
      <c r="C35" s="19" t="s">
        <v>61</v>
      </c>
      <c r="D35" s="19" t="s">
        <v>62</v>
      </c>
      <c r="E35" s="19" t="s">
        <v>64</v>
      </c>
      <c r="F35" s="18">
        <v>0</v>
      </c>
      <c r="G35" s="19" t="s">
        <v>33</v>
      </c>
      <c r="H35" s="18"/>
      <c r="I35" s="97">
        <f>I36+I37</f>
        <v>24500</v>
      </c>
      <c r="J35" s="20">
        <f>J36</f>
        <v>19500</v>
      </c>
    </row>
    <row r="36" spans="1:10" s="4" customFormat="1" ht="26.25" customHeight="1">
      <c r="A36" s="9">
        <v>379</v>
      </c>
      <c r="B36" s="5" t="s">
        <v>48</v>
      </c>
      <c r="C36" s="12" t="s">
        <v>61</v>
      </c>
      <c r="D36" s="12" t="s">
        <v>62</v>
      </c>
      <c r="E36" s="12" t="s">
        <v>64</v>
      </c>
      <c r="F36" s="9">
        <v>0</v>
      </c>
      <c r="G36" s="14" t="s">
        <v>33</v>
      </c>
      <c r="H36" s="9">
        <v>240</v>
      </c>
      <c r="I36" s="116">
        <v>19500</v>
      </c>
      <c r="J36" s="13">
        <v>19500</v>
      </c>
    </row>
    <row r="37" spans="1:10" s="4" customFormat="1">
      <c r="A37" s="9">
        <v>379</v>
      </c>
      <c r="B37" s="5" t="s">
        <v>50</v>
      </c>
      <c r="C37" s="12" t="s">
        <v>61</v>
      </c>
      <c r="D37" s="12" t="s">
        <v>62</v>
      </c>
      <c r="E37" s="12" t="s">
        <v>64</v>
      </c>
      <c r="F37" s="9">
        <v>0</v>
      </c>
      <c r="G37" s="14" t="s">
        <v>33</v>
      </c>
      <c r="H37" s="9">
        <v>850</v>
      </c>
      <c r="I37" s="116">
        <v>5000</v>
      </c>
      <c r="J37" s="13"/>
    </row>
    <row r="38" spans="1:10" s="89" customFormat="1" ht="24">
      <c r="A38" s="134">
        <v>379</v>
      </c>
      <c r="B38" s="135" t="s">
        <v>131</v>
      </c>
      <c r="C38" s="136" t="s">
        <v>61</v>
      </c>
      <c r="D38" s="136" t="s">
        <v>81</v>
      </c>
      <c r="E38" s="136"/>
      <c r="F38" s="134"/>
      <c r="G38" s="136"/>
      <c r="H38" s="134"/>
      <c r="I38" s="132">
        <v>1000</v>
      </c>
      <c r="J38" s="133"/>
    </row>
    <row r="39" spans="1:10" s="96" customFormat="1" ht="24">
      <c r="A39" s="94">
        <v>379</v>
      </c>
      <c r="B39" s="22" t="s">
        <v>44</v>
      </c>
      <c r="C39" s="95" t="s">
        <v>61</v>
      </c>
      <c r="D39" s="95" t="s">
        <v>81</v>
      </c>
      <c r="E39" s="95" t="s">
        <v>128</v>
      </c>
      <c r="F39" s="94">
        <v>0</v>
      </c>
      <c r="G39" s="95" t="s">
        <v>33</v>
      </c>
      <c r="H39" s="94"/>
      <c r="I39" s="118">
        <v>1000</v>
      </c>
      <c r="J39" s="50"/>
    </row>
    <row r="40" spans="1:10" s="93" customFormat="1" ht="36">
      <c r="A40" s="90">
        <v>379</v>
      </c>
      <c r="B40" s="5" t="s">
        <v>48</v>
      </c>
      <c r="C40" s="91" t="s">
        <v>61</v>
      </c>
      <c r="D40" s="91" t="s">
        <v>81</v>
      </c>
      <c r="E40" s="91" t="s">
        <v>128</v>
      </c>
      <c r="F40" s="90">
        <v>0</v>
      </c>
      <c r="G40" s="91" t="s">
        <v>33</v>
      </c>
      <c r="H40" s="90">
        <v>240</v>
      </c>
      <c r="I40" s="54">
        <v>1000</v>
      </c>
      <c r="J40" s="92"/>
    </row>
    <row r="41" spans="1:10" s="2" customFormat="1" ht="14.25">
      <c r="A41" s="121">
        <v>379</v>
      </c>
      <c r="B41" s="127" t="s">
        <v>65</v>
      </c>
      <c r="C41" s="123" t="s">
        <v>46</v>
      </c>
      <c r="D41" s="123" t="s">
        <v>66</v>
      </c>
      <c r="E41" s="123"/>
      <c r="F41" s="121"/>
      <c r="G41" s="121"/>
      <c r="H41" s="121"/>
      <c r="I41" s="124">
        <f>I42</f>
        <v>244000</v>
      </c>
      <c r="J41" s="124">
        <f>J42</f>
        <v>244000</v>
      </c>
    </row>
    <row r="42" spans="1:10" s="4" customFormat="1" ht="24">
      <c r="A42" s="18">
        <v>379</v>
      </c>
      <c r="B42" s="22" t="s">
        <v>44</v>
      </c>
      <c r="C42" s="19" t="s">
        <v>46</v>
      </c>
      <c r="D42" s="19" t="s">
        <v>66</v>
      </c>
      <c r="E42" s="19" t="s">
        <v>59</v>
      </c>
      <c r="F42" s="18">
        <v>0</v>
      </c>
      <c r="G42" s="19" t="s">
        <v>33</v>
      </c>
      <c r="H42" s="18"/>
      <c r="I42" s="97">
        <f>I43</f>
        <v>244000</v>
      </c>
      <c r="J42" s="55">
        <f>J43</f>
        <v>244000</v>
      </c>
    </row>
    <row r="43" spans="1:10" s="4" customFormat="1" ht="36">
      <c r="A43" s="9">
        <v>379</v>
      </c>
      <c r="B43" s="5" t="s">
        <v>67</v>
      </c>
      <c r="C43" s="12" t="s">
        <v>46</v>
      </c>
      <c r="D43" s="12" t="s">
        <v>66</v>
      </c>
      <c r="E43" s="12" t="s">
        <v>59</v>
      </c>
      <c r="F43" s="9">
        <v>0</v>
      </c>
      <c r="G43" s="14" t="s">
        <v>33</v>
      </c>
      <c r="H43" s="9">
        <v>810</v>
      </c>
      <c r="I43" s="116">
        <v>244000</v>
      </c>
      <c r="J43" s="13">
        <v>244000</v>
      </c>
    </row>
    <row r="44" spans="1:10" s="2" customFormat="1" ht="14.25">
      <c r="A44" s="121">
        <v>379</v>
      </c>
      <c r="B44" s="127" t="s">
        <v>68</v>
      </c>
      <c r="C44" s="123" t="s">
        <v>46</v>
      </c>
      <c r="D44" s="123" t="s">
        <v>62</v>
      </c>
      <c r="E44" s="123"/>
      <c r="F44" s="121"/>
      <c r="G44" s="121"/>
      <c r="H44" s="121"/>
      <c r="I44" s="124">
        <f>I45</f>
        <v>1176998.79</v>
      </c>
      <c r="J44" s="124">
        <f>J45</f>
        <v>319600</v>
      </c>
    </row>
    <row r="45" spans="1:10" s="4" customFormat="1" ht="72">
      <c r="A45" s="18">
        <v>379</v>
      </c>
      <c r="B45" s="22" t="s">
        <v>69</v>
      </c>
      <c r="C45" s="19" t="s">
        <v>46</v>
      </c>
      <c r="D45" s="19" t="s">
        <v>62</v>
      </c>
      <c r="E45" s="19" t="s">
        <v>31</v>
      </c>
      <c r="F45" s="18">
        <v>0</v>
      </c>
      <c r="G45" s="19" t="s">
        <v>33</v>
      </c>
      <c r="H45" s="18"/>
      <c r="I45" s="97">
        <f>I46</f>
        <v>1176998.79</v>
      </c>
      <c r="J45" s="55">
        <f>J46</f>
        <v>319600</v>
      </c>
    </row>
    <row r="46" spans="1:10" s="4" customFormat="1" ht="37.5" customHeight="1">
      <c r="A46" s="9">
        <v>379</v>
      </c>
      <c r="B46" s="5" t="s">
        <v>48</v>
      </c>
      <c r="C46" s="12" t="s">
        <v>46</v>
      </c>
      <c r="D46" s="12" t="s">
        <v>62</v>
      </c>
      <c r="E46" s="12" t="s">
        <v>31</v>
      </c>
      <c r="F46" s="9">
        <v>0</v>
      </c>
      <c r="G46" s="14" t="s">
        <v>33</v>
      </c>
      <c r="H46" s="9">
        <v>240</v>
      </c>
      <c r="I46" s="116">
        <v>1176998.79</v>
      </c>
      <c r="J46" s="13">
        <v>319600</v>
      </c>
    </row>
    <row r="47" spans="1:10" s="2" customFormat="1" ht="14.25">
      <c r="A47" s="121">
        <v>379</v>
      </c>
      <c r="B47" s="137" t="s">
        <v>70</v>
      </c>
      <c r="C47" s="123" t="s">
        <v>66</v>
      </c>
      <c r="D47" s="123" t="s">
        <v>31</v>
      </c>
      <c r="E47" s="123"/>
      <c r="F47" s="121"/>
      <c r="G47" s="121"/>
      <c r="H47" s="121"/>
      <c r="I47" s="124">
        <f>I48+I50</f>
        <v>582003</v>
      </c>
      <c r="J47" s="128"/>
    </row>
    <row r="48" spans="1:10" s="4" customFormat="1" ht="51.75" customHeight="1">
      <c r="A48" s="18">
        <v>379</v>
      </c>
      <c r="B48" s="22" t="s">
        <v>57</v>
      </c>
      <c r="C48" s="19" t="s">
        <v>66</v>
      </c>
      <c r="D48" s="19" t="s">
        <v>31</v>
      </c>
      <c r="E48" s="19" t="s">
        <v>58</v>
      </c>
      <c r="F48" s="18">
        <v>0</v>
      </c>
      <c r="G48" s="19" t="s">
        <v>33</v>
      </c>
      <c r="H48" s="18"/>
      <c r="I48" s="97">
        <f>I49</f>
        <v>574103</v>
      </c>
      <c r="J48" s="20"/>
    </row>
    <row r="49" spans="1:12" s="4" customFormat="1" ht="26.25" customHeight="1">
      <c r="A49" s="9">
        <v>379</v>
      </c>
      <c r="B49" s="5" t="s">
        <v>48</v>
      </c>
      <c r="C49" s="12" t="s">
        <v>66</v>
      </c>
      <c r="D49" s="12" t="s">
        <v>31</v>
      </c>
      <c r="E49" s="12" t="s">
        <v>58</v>
      </c>
      <c r="F49" s="9">
        <v>0</v>
      </c>
      <c r="G49" s="14" t="s">
        <v>33</v>
      </c>
      <c r="H49" s="9">
        <v>240</v>
      </c>
      <c r="I49" s="116">
        <v>574103</v>
      </c>
      <c r="J49" s="13"/>
    </row>
    <row r="50" spans="1:12" s="4" customFormat="1">
      <c r="A50" s="18">
        <v>379</v>
      </c>
      <c r="B50" s="22" t="s">
        <v>76</v>
      </c>
      <c r="C50" s="19" t="s">
        <v>66</v>
      </c>
      <c r="D50" s="19" t="s">
        <v>31</v>
      </c>
      <c r="E50" s="19" t="s">
        <v>59</v>
      </c>
      <c r="F50" s="18">
        <v>0</v>
      </c>
      <c r="G50" s="19" t="s">
        <v>33</v>
      </c>
      <c r="H50" s="18"/>
      <c r="I50" s="97">
        <f>I51</f>
        <v>7900</v>
      </c>
      <c r="J50" s="20"/>
    </row>
    <row r="51" spans="1:12" s="4" customFormat="1" ht="28.5" customHeight="1">
      <c r="A51" s="9">
        <v>379</v>
      </c>
      <c r="B51" s="5" t="s">
        <v>48</v>
      </c>
      <c r="C51" s="12" t="s">
        <v>66</v>
      </c>
      <c r="D51" s="12" t="s">
        <v>31</v>
      </c>
      <c r="E51" s="12" t="s">
        <v>59</v>
      </c>
      <c r="F51" s="9">
        <v>0</v>
      </c>
      <c r="G51" s="14" t="s">
        <v>33</v>
      </c>
      <c r="H51" s="9">
        <v>240</v>
      </c>
      <c r="I51" s="116">
        <v>7900</v>
      </c>
      <c r="J51" s="13"/>
    </row>
    <row r="52" spans="1:12" s="2" customFormat="1" ht="18" customHeight="1">
      <c r="A52" s="121">
        <v>379</v>
      </c>
      <c r="B52" s="127" t="s">
        <v>71</v>
      </c>
      <c r="C52" s="123" t="s">
        <v>66</v>
      </c>
      <c r="D52" s="123" t="s">
        <v>61</v>
      </c>
      <c r="E52" s="123"/>
      <c r="F52" s="121"/>
      <c r="G52" s="121"/>
      <c r="H52" s="121"/>
      <c r="I52" s="138">
        <f>SUM(I53,I55)</f>
        <v>1949501.03</v>
      </c>
      <c r="J52" s="138">
        <f>SUM(J53,J55)</f>
        <v>653130</v>
      </c>
      <c r="L52" s="45"/>
    </row>
    <row r="53" spans="1:12" s="4" customFormat="1" ht="60">
      <c r="A53" s="18">
        <v>379</v>
      </c>
      <c r="B53" s="22" t="s">
        <v>56</v>
      </c>
      <c r="C53" s="19" t="s">
        <v>66</v>
      </c>
      <c r="D53" s="19" t="s">
        <v>61</v>
      </c>
      <c r="E53" s="19" t="s">
        <v>32</v>
      </c>
      <c r="F53" s="18">
        <v>0</v>
      </c>
      <c r="G53" s="19" t="s">
        <v>33</v>
      </c>
      <c r="H53" s="18"/>
      <c r="I53" s="97">
        <f>I54</f>
        <v>1890101.03</v>
      </c>
      <c r="J53" s="20">
        <f>J54</f>
        <v>593730</v>
      </c>
    </row>
    <row r="54" spans="1:12" s="4" customFormat="1" ht="27.75" customHeight="1">
      <c r="A54" s="9">
        <v>379</v>
      </c>
      <c r="B54" s="5" t="s">
        <v>48</v>
      </c>
      <c r="C54" s="12" t="s">
        <v>66</v>
      </c>
      <c r="D54" s="12" t="s">
        <v>61</v>
      </c>
      <c r="E54" s="12" t="s">
        <v>32</v>
      </c>
      <c r="F54" s="9">
        <v>0</v>
      </c>
      <c r="G54" s="14" t="s">
        <v>33</v>
      </c>
      <c r="H54" s="9">
        <v>240</v>
      </c>
      <c r="I54" s="116">
        <v>1890101.03</v>
      </c>
      <c r="J54" s="13">
        <v>593730</v>
      </c>
    </row>
    <row r="55" spans="1:12" s="110" customFormat="1" ht="63" customHeight="1">
      <c r="A55" s="41">
        <v>379</v>
      </c>
      <c r="B55" s="42" t="s">
        <v>137</v>
      </c>
      <c r="C55" s="43" t="s">
        <v>66</v>
      </c>
      <c r="D55" s="43" t="s">
        <v>61</v>
      </c>
      <c r="E55" s="43" t="s">
        <v>135</v>
      </c>
      <c r="F55" s="41">
        <v>0</v>
      </c>
      <c r="G55" s="43" t="s">
        <v>33</v>
      </c>
      <c r="H55" s="41"/>
      <c r="I55" s="99">
        <f>I56</f>
        <v>59400</v>
      </c>
      <c r="J55" s="25">
        <f>J56</f>
        <v>59400</v>
      </c>
    </row>
    <row r="56" spans="1:12" s="4" customFormat="1" ht="39" customHeight="1">
      <c r="A56" s="9">
        <v>379</v>
      </c>
      <c r="B56" s="5" t="s">
        <v>48</v>
      </c>
      <c r="C56" s="12" t="s">
        <v>66</v>
      </c>
      <c r="D56" s="12" t="s">
        <v>61</v>
      </c>
      <c r="E56" s="12" t="s">
        <v>135</v>
      </c>
      <c r="F56" s="9">
        <v>0</v>
      </c>
      <c r="G56" s="14" t="s">
        <v>33</v>
      </c>
      <c r="H56" s="9">
        <v>240</v>
      </c>
      <c r="I56" s="116">
        <v>59400</v>
      </c>
      <c r="J56" s="13">
        <v>59400</v>
      </c>
    </row>
    <row r="57" spans="1:12" s="4" customFormat="1" ht="24">
      <c r="A57" s="129">
        <v>379</v>
      </c>
      <c r="B57" s="130" t="s">
        <v>72</v>
      </c>
      <c r="C57" s="131" t="s">
        <v>64</v>
      </c>
      <c r="D57" s="131" t="s">
        <v>61</v>
      </c>
      <c r="E57" s="131"/>
      <c r="F57" s="129"/>
      <c r="G57" s="129"/>
      <c r="H57" s="129"/>
      <c r="I57" s="139">
        <f>I58</f>
        <v>3500</v>
      </c>
      <c r="J57" s="140"/>
    </row>
    <row r="58" spans="1:12" s="4" customFormat="1" ht="73.5" customHeight="1">
      <c r="A58" s="18">
        <v>379</v>
      </c>
      <c r="B58" s="22" t="s">
        <v>73</v>
      </c>
      <c r="C58" s="19" t="s">
        <v>64</v>
      </c>
      <c r="D58" s="19" t="s">
        <v>61</v>
      </c>
      <c r="E58" s="19" t="s">
        <v>46</v>
      </c>
      <c r="F58" s="18">
        <v>0</v>
      </c>
      <c r="G58" s="19" t="s">
        <v>33</v>
      </c>
      <c r="H58" s="18"/>
      <c r="I58" s="97">
        <f>I59</f>
        <v>3500</v>
      </c>
      <c r="J58" s="20"/>
    </row>
    <row r="59" spans="1:12" s="4" customFormat="1" ht="27" customHeight="1">
      <c r="A59" s="9">
        <v>379</v>
      </c>
      <c r="B59" s="5" t="s">
        <v>48</v>
      </c>
      <c r="C59" s="12" t="s">
        <v>64</v>
      </c>
      <c r="D59" s="12" t="s">
        <v>61</v>
      </c>
      <c r="E59" s="12" t="s">
        <v>46</v>
      </c>
      <c r="F59" s="9">
        <v>0</v>
      </c>
      <c r="G59" s="14" t="s">
        <v>33</v>
      </c>
      <c r="H59" s="9">
        <v>240</v>
      </c>
      <c r="I59" s="116">
        <v>3500</v>
      </c>
      <c r="J59" s="13"/>
    </row>
    <row r="60" spans="1:12" s="4" customFormat="1">
      <c r="A60" s="129">
        <v>379</v>
      </c>
      <c r="B60" s="130" t="s">
        <v>74</v>
      </c>
      <c r="C60" s="131" t="s">
        <v>75</v>
      </c>
      <c r="D60" s="131" t="s">
        <v>32</v>
      </c>
      <c r="E60" s="131"/>
      <c r="F60" s="129"/>
      <c r="G60" s="129"/>
      <c r="H60" s="129"/>
      <c r="I60" s="139">
        <v>72588</v>
      </c>
      <c r="J60" s="140"/>
    </row>
    <row r="61" spans="1:12" s="4" customFormat="1">
      <c r="A61" s="18">
        <v>379</v>
      </c>
      <c r="B61" s="22" t="s">
        <v>76</v>
      </c>
      <c r="C61" s="19" t="s">
        <v>75</v>
      </c>
      <c r="D61" s="19" t="s">
        <v>32</v>
      </c>
      <c r="E61" s="19" t="s">
        <v>59</v>
      </c>
      <c r="F61" s="18">
        <v>0</v>
      </c>
      <c r="G61" s="19" t="s">
        <v>33</v>
      </c>
      <c r="H61" s="18"/>
      <c r="I61" s="97">
        <v>72588</v>
      </c>
      <c r="J61" s="20"/>
    </row>
    <row r="62" spans="1:12" s="4" customFormat="1" ht="24">
      <c r="A62" s="9">
        <v>379</v>
      </c>
      <c r="B62" s="5" t="s">
        <v>77</v>
      </c>
      <c r="C62" s="12" t="s">
        <v>75</v>
      </c>
      <c r="D62" s="12" t="s">
        <v>32</v>
      </c>
      <c r="E62" s="12" t="s">
        <v>59</v>
      </c>
      <c r="F62" s="9">
        <v>0</v>
      </c>
      <c r="G62" s="14" t="s">
        <v>33</v>
      </c>
      <c r="H62" s="9">
        <v>310</v>
      </c>
      <c r="I62" s="116">
        <v>72588</v>
      </c>
      <c r="J62" s="13"/>
    </row>
    <row r="63" spans="1:12" s="2" customFormat="1" ht="14.25">
      <c r="A63" s="121">
        <v>379</v>
      </c>
      <c r="B63" s="127" t="s">
        <v>141</v>
      </c>
      <c r="C63" s="123" t="s">
        <v>52</v>
      </c>
      <c r="D63" s="123" t="s">
        <v>32</v>
      </c>
      <c r="E63" s="123"/>
      <c r="F63" s="121"/>
      <c r="G63" s="121"/>
      <c r="H63" s="121"/>
      <c r="I63" s="124">
        <f>I64</f>
        <v>30000</v>
      </c>
      <c r="J63" s="128"/>
    </row>
    <row r="64" spans="1:12" s="4" customFormat="1" ht="48.75" customHeight="1">
      <c r="A64" s="18">
        <v>379</v>
      </c>
      <c r="B64" s="22" t="s">
        <v>79</v>
      </c>
      <c r="C64" s="19" t="s">
        <v>52</v>
      </c>
      <c r="D64" s="19" t="s">
        <v>32</v>
      </c>
      <c r="E64" s="19" t="s">
        <v>62</v>
      </c>
      <c r="F64" s="18">
        <v>0</v>
      </c>
      <c r="G64" s="19" t="s">
        <v>33</v>
      </c>
      <c r="H64" s="18"/>
      <c r="I64" s="97">
        <f>I65</f>
        <v>30000</v>
      </c>
      <c r="J64" s="20"/>
    </row>
    <row r="65" spans="1:10" s="4" customFormat="1" ht="36">
      <c r="A65" s="9">
        <v>379</v>
      </c>
      <c r="B65" s="5" t="s">
        <v>48</v>
      </c>
      <c r="C65" s="12" t="s">
        <v>52</v>
      </c>
      <c r="D65" s="12" t="s">
        <v>32</v>
      </c>
      <c r="E65" s="12" t="s">
        <v>62</v>
      </c>
      <c r="F65" s="9">
        <v>0</v>
      </c>
      <c r="G65" s="14" t="s">
        <v>33</v>
      </c>
      <c r="H65" s="9">
        <v>240</v>
      </c>
      <c r="I65" s="116">
        <v>30000</v>
      </c>
      <c r="J65" s="13"/>
    </row>
    <row r="66" spans="1:10" s="2" customFormat="1" ht="24">
      <c r="A66" s="121">
        <v>379</v>
      </c>
      <c r="B66" s="127" t="s">
        <v>78</v>
      </c>
      <c r="C66" s="123" t="s">
        <v>52</v>
      </c>
      <c r="D66" s="123" t="s">
        <v>66</v>
      </c>
      <c r="E66" s="123"/>
      <c r="F66" s="121"/>
      <c r="G66" s="121"/>
      <c r="H66" s="121"/>
      <c r="I66" s="124">
        <f>I67</f>
        <v>151424.75</v>
      </c>
      <c r="J66" s="128"/>
    </row>
    <row r="67" spans="1:10" s="4" customFormat="1" ht="48.75" customHeight="1">
      <c r="A67" s="18">
        <v>379</v>
      </c>
      <c r="B67" s="22" t="s">
        <v>79</v>
      </c>
      <c r="C67" s="19" t="s">
        <v>52</v>
      </c>
      <c r="D67" s="19" t="s">
        <v>66</v>
      </c>
      <c r="E67" s="19" t="s">
        <v>62</v>
      </c>
      <c r="F67" s="18">
        <v>0</v>
      </c>
      <c r="G67" s="19" t="s">
        <v>33</v>
      </c>
      <c r="H67" s="18"/>
      <c r="I67" s="97">
        <f>I68+I69</f>
        <v>151424.75</v>
      </c>
      <c r="J67" s="20"/>
    </row>
    <row r="68" spans="1:10" s="4" customFormat="1" ht="24">
      <c r="A68" s="9">
        <v>379</v>
      </c>
      <c r="B68" s="5" t="s">
        <v>49</v>
      </c>
      <c r="C68" s="12" t="s">
        <v>52</v>
      </c>
      <c r="D68" s="12" t="s">
        <v>66</v>
      </c>
      <c r="E68" s="12" t="s">
        <v>62</v>
      </c>
      <c r="F68" s="9">
        <v>0</v>
      </c>
      <c r="G68" s="14" t="s">
        <v>33</v>
      </c>
      <c r="H68" s="9">
        <v>120</v>
      </c>
      <c r="I68" s="116">
        <v>145289</v>
      </c>
      <c r="J68" s="13"/>
    </row>
    <row r="69" spans="1:10" s="4" customFormat="1" ht="36">
      <c r="A69" s="9">
        <v>379</v>
      </c>
      <c r="B69" s="5" t="s">
        <v>48</v>
      </c>
      <c r="C69" s="12" t="s">
        <v>52</v>
      </c>
      <c r="D69" s="12" t="s">
        <v>66</v>
      </c>
      <c r="E69" s="12" t="s">
        <v>62</v>
      </c>
      <c r="F69" s="9">
        <v>0</v>
      </c>
      <c r="G69" s="14" t="s">
        <v>33</v>
      </c>
      <c r="H69" s="9">
        <v>240</v>
      </c>
      <c r="I69" s="116">
        <v>6135.75</v>
      </c>
      <c r="J69" s="13"/>
    </row>
    <row r="70" spans="1:10" s="2" customFormat="1" ht="24">
      <c r="A70" s="121">
        <v>379</v>
      </c>
      <c r="B70" s="127" t="s">
        <v>80</v>
      </c>
      <c r="C70" s="123" t="s">
        <v>81</v>
      </c>
      <c r="D70" s="123" t="s">
        <v>61</v>
      </c>
      <c r="E70" s="123"/>
      <c r="F70" s="121"/>
      <c r="G70" s="121"/>
      <c r="H70" s="121"/>
      <c r="I70" s="124">
        <f>SUM(I73,I75,I77,I71)</f>
        <v>2068084.43</v>
      </c>
      <c r="J70" s="128"/>
    </row>
    <row r="71" spans="1:10" s="4" customFormat="1" ht="48.75" customHeight="1">
      <c r="A71" s="18">
        <v>379</v>
      </c>
      <c r="B71" s="22" t="s">
        <v>82</v>
      </c>
      <c r="C71" s="19" t="s">
        <v>81</v>
      </c>
      <c r="D71" s="19" t="s">
        <v>61</v>
      </c>
      <c r="E71" s="19" t="s">
        <v>32</v>
      </c>
      <c r="F71" s="18">
        <v>0</v>
      </c>
      <c r="G71" s="19" t="s">
        <v>33</v>
      </c>
      <c r="H71" s="18"/>
      <c r="I71" s="97">
        <f>I72</f>
        <v>131922</v>
      </c>
      <c r="J71" s="20"/>
    </row>
    <row r="72" spans="1:10" s="4" customFormat="1">
      <c r="A72" s="9">
        <v>379</v>
      </c>
      <c r="B72" s="5" t="s">
        <v>83</v>
      </c>
      <c r="C72" s="12" t="s">
        <v>81</v>
      </c>
      <c r="D72" s="12" t="s">
        <v>61</v>
      </c>
      <c r="E72" s="12" t="s">
        <v>32</v>
      </c>
      <c r="F72" s="9">
        <v>0</v>
      </c>
      <c r="G72" s="14" t="s">
        <v>33</v>
      </c>
      <c r="H72" s="9">
        <v>540</v>
      </c>
      <c r="I72" s="116">
        <v>131922</v>
      </c>
      <c r="J72" s="13"/>
    </row>
    <row r="73" spans="1:10" s="4" customFormat="1" ht="48.75" customHeight="1">
      <c r="A73" s="18">
        <v>379</v>
      </c>
      <c r="B73" s="22" t="s">
        <v>82</v>
      </c>
      <c r="C73" s="19" t="s">
        <v>81</v>
      </c>
      <c r="D73" s="19" t="s">
        <v>61</v>
      </c>
      <c r="E73" s="19" t="s">
        <v>66</v>
      </c>
      <c r="F73" s="18">
        <v>0</v>
      </c>
      <c r="G73" s="19" t="s">
        <v>33</v>
      </c>
      <c r="H73" s="18"/>
      <c r="I73" s="97">
        <f>I74</f>
        <v>1223125.43</v>
      </c>
      <c r="J73" s="20"/>
    </row>
    <row r="74" spans="1:10" s="4" customFormat="1">
      <c r="A74" s="9">
        <v>379</v>
      </c>
      <c r="B74" s="5" t="s">
        <v>83</v>
      </c>
      <c r="C74" s="12" t="s">
        <v>81</v>
      </c>
      <c r="D74" s="12" t="s">
        <v>61</v>
      </c>
      <c r="E74" s="12" t="s">
        <v>66</v>
      </c>
      <c r="F74" s="9">
        <v>0</v>
      </c>
      <c r="G74" s="14" t="s">
        <v>33</v>
      </c>
      <c r="H74" s="9">
        <v>540</v>
      </c>
      <c r="I74" s="116">
        <v>1223125.43</v>
      </c>
      <c r="J74" s="13"/>
    </row>
    <row r="75" spans="1:10" s="4" customFormat="1" ht="50.25" customHeight="1">
      <c r="A75" s="18">
        <v>379</v>
      </c>
      <c r="B75" s="22" t="s">
        <v>79</v>
      </c>
      <c r="C75" s="19" t="s">
        <v>81</v>
      </c>
      <c r="D75" s="19" t="s">
        <v>61</v>
      </c>
      <c r="E75" s="19" t="s">
        <v>62</v>
      </c>
      <c r="F75" s="18">
        <v>0</v>
      </c>
      <c r="G75" s="19" t="s">
        <v>33</v>
      </c>
      <c r="H75" s="18"/>
      <c r="I75" s="97">
        <v>153210</v>
      </c>
      <c r="J75" s="20"/>
    </row>
    <row r="76" spans="1:10" s="4" customFormat="1">
      <c r="A76" s="9">
        <v>379</v>
      </c>
      <c r="B76" s="5" t="s">
        <v>83</v>
      </c>
      <c r="C76" s="12" t="s">
        <v>81</v>
      </c>
      <c r="D76" s="12" t="s">
        <v>61</v>
      </c>
      <c r="E76" s="12" t="s">
        <v>62</v>
      </c>
      <c r="F76" s="9">
        <v>0</v>
      </c>
      <c r="G76" s="14" t="s">
        <v>33</v>
      </c>
      <c r="H76" s="9">
        <v>540</v>
      </c>
      <c r="I76" s="116">
        <v>153210</v>
      </c>
      <c r="J76" s="13"/>
    </row>
    <row r="77" spans="1:10" s="4" customFormat="1">
      <c r="A77" s="18">
        <v>379</v>
      </c>
      <c r="B77" s="22" t="s">
        <v>76</v>
      </c>
      <c r="C77" s="19" t="s">
        <v>81</v>
      </c>
      <c r="D77" s="19" t="s">
        <v>61</v>
      </c>
      <c r="E77" s="19" t="s">
        <v>59</v>
      </c>
      <c r="F77" s="18">
        <v>0</v>
      </c>
      <c r="G77" s="19" t="s">
        <v>33</v>
      </c>
      <c r="H77" s="18"/>
      <c r="I77" s="97">
        <f>I78</f>
        <v>559827</v>
      </c>
      <c r="J77" s="20"/>
    </row>
    <row r="78" spans="1:10" s="4" customFormat="1">
      <c r="A78" s="9">
        <v>379</v>
      </c>
      <c r="B78" s="5" t="s">
        <v>83</v>
      </c>
      <c r="C78" s="12" t="s">
        <v>81</v>
      </c>
      <c r="D78" s="12" t="s">
        <v>61</v>
      </c>
      <c r="E78" s="12" t="s">
        <v>59</v>
      </c>
      <c r="F78" s="9">
        <v>0</v>
      </c>
      <c r="G78" s="14" t="s">
        <v>33</v>
      </c>
      <c r="H78" s="9">
        <v>540</v>
      </c>
      <c r="I78" s="116">
        <v>559827</v>
      </c>
      <c r="J78" s="13"/>
    </row>
    <row r="79" spans="1:10" s="4" customFormat="1">
      <c r="A79" s="9"/>
      <c r="B79" s="6" t="s">
        <v>84</v>
      </c>
      <c r="C79" s="12"/>
      <c r="D79" s="12"/>
      <c r="E79" s="12"/>
      <c r="F79" s="9"/>
      <c r="G79" s="9"/>
      <c r="H79" s="9"/>
      <c r="I79" s="58">
        <f>SUM(I7,I10,I17,I20,I30,I34,I41,I44,I47,I52,I57,I60,I66,I70,I38,I63)</f>
        <v>9101008.4500000011</v>
      </c>
      <c r="J79" s="58">
        <f>SUM(J7,J10,J17,J20,J30,J34,J41,J44,J47,J52,J57,J60,J66,J70)</f>
        <v>1503700</v>
      </c>
    </row>
    <row r="80" spans="1:10">
      <c r="C80" s="15"/>
      <c r="D80" s="15"/>
      <c r="E80" s="15"/>
      <c r="J80" s="16"/>
    </row>
    <row r="81" spans="3:10">
      <c r="C81" s="15"/>
      <c r="D81" s="15"/>
      <c r="E81" s="15"/>
      <c r="I81" s="120"/>
      <c r="J81" s="16"/>
    </row>
    <row r="82" spans="3:10">
      <c r="C82" s="15"/>
      <c r="D82" s="15"/>
      <c r="E82" s="15"/>
      <c r="J82" s="16"/>
    </row>
    <row r="83" spans="3:10">
      <c r="C83" s="15"/>
      <c r="D83" s="15"/>
      <c r="E83" s="15"/>
      <c r="J83" s="16"/>
    </row>
    <row r="84" spans="3:10">
      <c r="C84" s="15"/>
      <c r="D84" s="15"/>
      <c r="E84" s="15"/>
      <c r="J84" s="16"/>
    </row>
    <row r="85" spans="3:10">
      <c r="C85" s="15"/>
      <c r="D85" s="15"/>
      <c r="E85" s="15"/>
      <c r="J85" s="16"/>
    </row>
    <row r="86" spans="3:10">
      <c r="C86" s="15"/>
      <c r="D86" s="15"/>
      <c r="E86" s="15"/>
      <c r="J86" s="16"/>
    </row>
    <row r="87" spans="3:10">
      <c r="C87" s="15"/>
      <c r="D87" s="15"/>
      <c r="E87" s="15"/>
      <c r="J87" s="16"/>
    </row>
    <row r="88" spans="3:10">
      <c r="C88" s="15"/>
      <c r="D88" s="15"/>
      <c r="E88" s="15"/>
      <c r="J88" s="16"/>
    </row>
    <row r="89" spans="3:10">
      <c r="C89" s="15"/>
      <c r="D89" s="15"/>
      <c r="E89" s="15"/>
      <c r="J89" s="16"/>
    </row>
    <row r="90" spans="3:10">
      <c r="C90" s="15"/>
      <c r="D90" s="15"/>
      <c r="E90" s="15"/>
      <c r="J90" s="16"/>
    </row>
    <row r="91" spans="3:10">
      <c r="C91" s="15"/>
      <c r="D91" s="15"/>
      <c r="E91" s="15"/>
      <c r="J91" s="16"/>
    </row>
    <row r="92" spans="3:10">
      <c r="C92" s="15"/>
      <c r="D92" s="15"/>
      <c r="E92" s="15"/>
      <c r="J92" s="16"/>
    </row>
    <row r="93" spans="3:10">
      <c r="C93" s="15"/>
      <c r="D93" s="15"/>
      <c r="E93" s="15"/>
      <c r="J93" s="16"/>
    </row>
    <row r="94" spans="3:10">
      <c r="C94" s="15"/>
      <c r="D94" s="15"/>
      <c r="E94" s="15"/>
      <c r="J94" s="16"/>
    </row>
    <row r="95" spans="3:10">
      <c r="C95" s="15"/>
      <c r="D95" s="15"/>
      <c r="E95" s="15"/>
      <c r="J95" s="16"/>
    </row>
    <row r="96" spans="3:10">
      <c r="C96" s="15"/>
      <c r="D96" s="15"/>
      <c r="E96" s="15"/>
      <c r="J96" s="16"/>
    </row>
    <row r="97" spans="3:10">
      <c r="C97" s="15"/>
      <c r="D97" s="15"/>
      <c r="E97" s="15"/>
      <c r="J97" s="16"/>
    </row>
    <row r="98" spans="3:10">
      <c r="C98" s="15"/>
      <c r="D98" s="15"/>
      <c r="E98" s="15"/>
      <c r="J98" s="16"/>
    </row>
    <row r="99" spans="3:10">
      <c r="C99" s="15"/>
      <c r="D99" s="15"/>
      <c r="E99" s="15"/>
      <c r="J99" s="16"/>
    </row>
    <row r="100" spans="3:10">
      <c r="C100" s="15"/>
      <c r="D100" s="15"/>
      <c r="E100" s="15"/>
      <c r="J100" s="16"/>
    </row>
    <row r="101" spans="3:10">
      <c r="C101" s="15"/>
      <c r="D101" s="15"/>
      <c r="E101" s="15"/>
      <c r="J101" s="16"/>
    </row>
    <row r="102" spans="3:10">
      <c r="C102" s="15"/>
      <c r="D102" s="15"/>
      <c r="E102" s="15"/>
      <c r="J102" s="16"/>
    </row>
    <row r="103" spans="3:10">
      <c r="C103" s="15"/>
      <c r="D103" s="15"/>
      <c r="E103" s="15"/>
    </row>
    <row r="104" spans="3:10">
      <c r="C104" s="15"/>
      <c r="D104" s="15"/>
      <c r="E104" s="15"/>
    </row>
    <row r="105" spans="3:10">
      <c r="C105" s="15"/>
      <c r="D105" s="15"/>
      <c r="E105" s="15"/>
    </row>
    <row r="106" spans="3:10">
      <c r="C106" s="15"/>
      <c r="D106" s="15"/>
      <c r="E106" s="15"/>
    </row>
    <row r="107" spans="3:10">
      <c r="C107" s="15"/>
      <c r="D107" s="15"/>
      <c r="E107" s="15"/>
    </row>
    <row r="108" spans="3:10">
      <c r="C108" s="15"/>
      <c r="D108" s="15"/>
      <c r="E108" s="15"/>
    </row>
    <row r="109" spans="3:10">
      <c r="C109" s="15"/>
      <c r="D109" s="15"/>
      <c r="E109" s="15"/>
    </row>
    <row r="110" spans="3:10">
      <c r="C110" s="15"/>
      <c r="D110" s="15"/>
      <c r="E110" s="15"/>
    </row>
    <row r="111" spans="3:10">
      <c r="C111" s="15"/>
      <c r="D111" s="15"/>
      <c r="E111" s="15"/>
    </row>
    <row r="112" spans="3:10">
      <c r="C112" s="15"/>
      <c r="D112" s="15"/>
      <c r="E112" s="15"/>
    </row>
    <row r="113" spans="3:5">
      <c r="C113" s="15"/>
      <c r="D113" s="15"/>
      <c r="E113" s="15"/>
    </row>
    <row r="114" spans="3:5">
      <c r="C114" s="15"/>
      <c r="D114" s="15"/>
      <c r="E114" s="15"/>
    </row>
    <row r="115" spans="3:5">
      <c r="C115" s="15"/>
      <c r="D115" s="15"/>
      <c r="E115" s="15"/>
    </row>
    <row r="116" spans="3:5">
      <c r="C116" s="15"/>
      <c r="D116" s="15"/>
      <c r="E116" s="15"/>
    </row>
    <row r="117" spans="3:5">
      <c r="C117" s="15"/>
      <c r="D117" s="15"/>
      <c r="E117" s="15"/>
    </row>
    <row r="118" spans="3:5">
      <c r="C118" s="15"/>
      <c r="D118" s="15"/>
      <c r="E118" s="15"/>
    </row>
    <row r="119" spans="3:5">
      <c r="C119" s="15"/>
      <c r="D119" s="15"/>
      <c r="E119" s="15"/>
    </row>
    <row r="120" spans="3:5">
      <c r="C120" s="15"/>
      <c r="D120" s="15"/>
      <c r="E120" s="15"/>
    </row>
    <row r="121" spans="3:5">
      <c r="C121" s="15"/>
      <c r="D121" s="15"/>
      <c r="E121" s="15"/>
    </row>
    <row r="122" spans="3:5">
      <c r="C122" s="15"/>
      <c r="D122" s="15"/>
      <c r="E122" s="15"/>
    </row>
    <row r="123" spans="3:5">
      <c r="C123" s="15"/>
      <c r="D123" s="15"/>
      <c r="E123" s="15"/>
    </row>
    <row r="124" spans="3:5">
      <c r="C124" s="15"/>
      <c r="D124" s="15"/>
      <c r="E124" s="15"/>
    </row>
    <row r="125" spans="3:5">
      <c r="C125" s="15"/>
      <c r="D125" s="15"/>
      <c r="E125" s="15"/>
    </row>
    <row r="126" spans="3:5">
      <c r="C126" s="15"/>
      <c r="D126" s="15"/>
      <c r="E126" s="15"/>
    </row>
    <row r="127" spans="3:5">
      <c r="C127" s="15"/>
      <c r="D127" s="15"/>
      <c r="E127" s="15"/>
    </row>
    <row r="128" spans="3:5">
      <c r="C128" s="15"/>
      <c r="D128" s="15"/>
      <c r="E128" s="15"/>
    </row>
    <row r="129" spans="3:5">
      <c r="C129" s="15"/>
      <c r="D129" s="15"/>
      <c r="E129" s="15"/>
    </row>
    <row r="130" spans="3:5">
      <c r="C130" s="15"/>
      <c r="D130" s="15"/>
      <c r="E130" s="15"/>
    </row>
    <row r="131" spans="3:5">
      <c r="C131" s="15"/>
      <c r="D131" s="15"/>
      <c r="E131" s="15"/>
    </row>
    <row r="132" spans="3:5">
      <c r="C132" s="15"/>
      <c r="D132" s="15"/>
      <c r="E132" s="15"/>
    </row>
    <row r="133" spans="3:5">
      <c r="C133" s="15"/>
      <c r="D133" s="15"/>
      <c r="E133" s="15"/>
    </row>
    <row r="134" spans="3:5">
      <c r="C134" s="15"/>
      <c r="D134" s="15"/>
      <c r="E134" s="15"/>
    </row>
    <row r="135" spans="3:5">
      <c r="C135" s="15"/>
      <c r="D135" s="15"/>
      <c r="E135" s="15"/>
    </row>
    <row r="136" spans="3:5">
      <c r="C136" s="15"/>
      <c r="D136" s="15"/>
      <c r="E136" s="15"/>
    </row>
    <row r="137" spans="3:5">
      <c r="C137" s="15"/>
      <c r="D137" s="15"/>
      <c r="E137" s="15"/>
    </row>
    <row r="138" spans="3:5">
      <c r="C138" s="15"/>
      <c r="D138" s="15"/>
      <c r="E138" s="15"/>
    </row>
  </sheetData>
  <mergeCells count="11">
    <mergeCell ref="H4:H5"/>
    <mergeCell ref="I4:J4"/>
    <mergeCell ref="B6:J6"/>
    <mergeCell ref="D1:J1"/>
    <mergeCell ref="A3:J3"/>
    <mergeCell ref="A4:A5"/>
    <mergeCell ref="B4:B5"/>
    <mergeCell ref="C4:C5"/>
    <mergeCell ref="D4:D5"/>
    <mergeCell ref="E4:G5"/>
    <mergeCell ref="G2:J2"/>
  </mergeCells>
  <pageMargins left="0.70866141732283472" right="0.47244094488188981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42"/>
  <sheetViews>
    <sheetView view="pageBreakPreview" topLeftCell="A4" zoomScale="120" zoomScaleNormal="90" zoomScaleSheetLayoutView="120" zoomScalePageLayoutView="130" workbookViewId="0">
      <selection activeCell="D9" sqref="D9"/>
    </sheetView>
  </sheetViews>
  <sheetFormatPr defaultRowHeight="15"/>
  <cols>
    <col min="1" max="1" width="44.5703125" customWidth="1"/>
    <col min="2" max="2" width="15.140625" customWidth="1"/>
    <col min="4" max="4" width="12" style="38" customWidth="1"/>
    <col min="5" max="5" width="11.42578125" customWidth="1"/>
  </cols>
  <sheetData>
    <row r="1" spans="1:5" ht="85.5" customHeight="1">
      <c r="A1" s="163" t="s">
        <v>133</v>
      </c>
      <c r="B1" s="164"/>
      <c r="C1" s="164"/>
      <c r="D1" s="164"/>
      <c r="E1" s="164"/>
    </row>
    <row r="2" spans="1:5" ht="141" customHeight="1">
      <c r="C2" s="166" t="s">
        <v>126</v>
      </c>
      <c r="D2" s="166"/>
      <c r="E2" s="166"/>
    </row>
    <row r="3" spans="1:5" ht="30" customHeight="1">
      <c r="C3" s="170" t="s">
        <v>147</v>
      </c>
      <c r="D3" s="170"/>
      <c r="E3" s="170"/>
    </row>
    <row r="4" spans="1:5" ht="54.75" customHeight="1">
      <c r="A4" s="165" t="s">
        <v>85</v>
      </c>
      <c r="B4" s="165"/>
      <c r="C4" s="165"/>
      <c r="D4" s="165"/>
      <c r="E4" s="165"/>
    </row>
    <row r="5" spans="1:5">
      <c r="A5" s="168" t="s">
        <v>9</v>
      </c>
      <c r="B5" s="168" t="s">
        <v>39</v>
      </c>
      <c r="C5" s="168" t="s">
        <v>40</v>
      </c>
      <c r="D5" s="167" t="s">
        <v>88</v>
      </c>
      <c r="E5" s="167"/>
    </row>
    <row r="6" spans="1:5" ht="36" customHeight="1">
      <c r="A6" s="169"/>
      <c r="B6" s="169"/>
      <c r="C6" s="169"/>
      <c r="D6" s="35" t="s">
        <v>86</v>
      </c>
      <c r="E6" s="29" t="s">
        <v>87</v>
      </c>
    </row>
    <row r="7" spans="1:5" ht="65.25" customHeight="1">
      <c r="A7" s="62" t="s">
        <v>121</v>
      </c>
      <c r="B7" s="63" t="s">
        <v>89</v>
      </c>
      <c r="C7" s="64"/>
      <c r="D7" s="65">
        <f>SUM(D8,D9,D10)</f>
        <v>2254300.41</v>
      </c>
      <c r="E7" s="66">
        <f>E9</f>
        <v>593730</v>
      </c>
    </row>
    <row r="8" spans="1:5" ht="24.75">
      <c r="A8" s="26" t="s">
        <v>49</v>
      </c>
      <c r="B8" s="32" t="s">
        <v>89</v>
      </c>
      <c r="C8" s="33">
        <v>120</v>
      </c>
      <c r="D8" s="36">
        <v>207943</v>
      </c>
      <c r="E8" s="31"/>
    </row>
    <row r="9" spans="1:5" ht="29.25" customHeight="1">
      <c r="A9" s="27" t="s">
        <v>48</v>
      </c>
      <c r="B9" s="32" t="s">
        <v>89</v>
      </c>
      <c r="C9" s="33">
        <v>240</v>
      </c>
      <c r="D9" s="36">
        <v>1914435.41</v>
      </c>
      <c r="E9" s="33">
        <v>593730</v>
      </c>
    </row>
    <row r="10" spans="1:5" ht="29.25" customHeight="1">
      <c r="A10" s="27" t="s">
        <v>83</v>
      </c>
      <c r="B10" s="112" t="s">
        <v>89</v>
      </c>
      <c r="C10" s="33">
        <v>540</v>
      </c>
      <c r="D10" s="36">
        <v>131922</v>
      </c>
      <c r="E10" s="33"/>
    </row>
    <row r="11" spans="1:5" ht="73.5" customHeight="1">
      <c r="A11" s="62" t="s">
        <v>122</v>
      </c>
      <c r="B11" s="63" t="s">
        <v>90</v>
      </c>
      <c r="C11" s="64"/>
      <c r="D11" s="65">
        <f>D12</f>
        <v>1176998.79</v>
      </c>
      <c r="E11" s="66">
        <f>E12</f>
        <v>319600</v>
      </c>
    </row>
    <row r="12" spans="1:5" ht="27.75" customHeight="1">
      <c r="A12" s="27" t="s">
        <v>48</v>
      </c>
      <c r="B12" s="32" t="s">
        <v>90</v>
      </c>
      <c r="C12" s="32">
        <v>240</v>
      </c>
      <c r="D12" s="36">
        <v>1176998.79</v>
      </c>
      <c r="E12" s="31">
        <v>319600</v>
      </c>
    </row>
    <row r="13" spans="1:5" s="40" customFormat="1" ht="39" customHeight="1">
      <c r="A13" s="67" t="s">
        <v>91</v>
      </c>
      <c r="B13" s="68" t="s">
        <v>92</v>
      </c>
      <c r="C13" s="69"/>
      <c r="D13" s="70">
        <f>D14</f>
        <v>5800</v>
      </c>
      <c r="E13" s="69"/>
    </row>
    <row r="14" spans="1:5" ht="28.5" customHeight="1">
      <c r="A14" s="27" t="s">
        <v>48</v>
      </c>
      <c r="B14" s="32" t="s">
        <v>92</v>
      </c>
      <c r="C14" s="33">
        <v>240</v>
      </c>
      <c r="D14" s="37">
        <v>5800</v>
      </c>
      <c r="E14" s="33"/>
    </row>
    <row r="15" spans="1:5" s="40" customFormat="1" ht="75" customHeight="1">
      <c r="A15" s="67" t="s">
        <v>93</v>
      </c>
      <c r="B15" s="68" t="s">
        <v>94</v>
      </c>
      <c r="C15" s="69"/>
      <c r="D15" s="70">
        <f>D16</f>
        <v>3500</v>
      </c>
      <c r="E15" s="69"/>
    </row>
    <row r="16" spans="1:5" ht="26.25" customHeight="1">
      <c r="A16" s="27" t="s">
        <v>48</v>
      </c>
      <c r="B16" s="32" t="s">
        <v>94</v>
      </c>
      <c r="C16" s="33">
        <v>240</v>
      </c>
      <c r="D16" s="37">
        <v>3500</v>
      </c>
      <c r="E16" s="33"/>
    </row>
    <row r="17" spans="1:5" ht="48" customHeight="1">
      <c r="A17" s="71" t="s">
        <v>82</v>
      </c>
      <c r="B17" s="63" t="s">
        <v>95</v>
      </c>
      <c r="C17" s="64"/>
      <c r="D17" s="65">
        <f>D18+D19</f>
        <v>1308125.43</v>
      </c>
      <c r="E17" s="64"/>
    </row>
    <row r="18" spans="1:5" ht="26.25" customHeight="1">
      <c r="A18" s="27" t="s">
        <v>48</v>
      </c>
      <c r="B18" s="32" t="s">
        <v>95</v>
      </c>
      <c r="C18" s="33">
        <v>240</v>
      </c>
      <c r="D18" s="37">
        <v>85000</v>
      </c>
      <c r="E18" s="33"/>
    </row>
    <row r="19" spans="1:5" ht="17.25" customHeight="1">
      <c r="A19" s="27" t="s">
        <v>83</v>
      </c>
      <c r="B19" s="32" t="s">
        <v>95</v>
      </c>
      <c r="C19" s="33">
        <v>540</v>
      </c>
      <c r="D19" s="37">
        <v>1223125.43</v>
      </c>
      <c r="E19" s="33"/>
    </row>
    <row r="20" spans="1:5" ht="62.25" customHeight="1">
      <c r="A20" s="62" t="s">
        <v>96</v>
      </c>
      <c r="B20" s="63" t="s">
        <v>97</v>
      </c>
      <c r="C20" s="64"/>
      <c r="D20" s="70">
        <f>SUM(D21:D22)</f>
        <v>24500</v>
      </c>
      <c r="E20" s="70">
        <f>SUM(E21:E22)</f>
        <v>19500</v>
      </c>
    </row>
    <row r="21" spans="1:5" ht="27.75" customHeight="1">
      <c r="A21" s="27" t="s">
        <v>48</v>
      </c>
      <c r="B21" s="32" t="s">
        <v>97</v>
      </c>
      <c r="C21" s="33">
        <v>240</v>
      </c>
      <c r="D21" s="37">
        <v>19500</v>
      </c>
      <c r="E21" s="33">
        <v>19500</v>
      </c>
    </row>
    <row r="22" spans="1:5" ht="15.75" customHeight="1">
      <c r="A22" s="27" t="s">
        <v>50</v>
      </c>
      <c r="B22" s="32" t="s">
        <v>97</v>
      </c>
      <c r="C22" s="33">
        <v>850</v>
      </c>
      <c r="D22" s="37">
        <v>5000</v>
      </c>
      <c r="E22" s="33"/>
    </row>
    <row r="23" spans="1:5" ht="61.5" customHeight="1">
      <c r="A23" s="111" t="s">
        <v>137</v>
      </c>
      <c r="B23" s="63" t="s">
        <v>136</v>
      </c>
      <c r="C23" s="64"/>
      <c r="D23" s="65">
        <f>D24</f>
        <v>59400</v>
      </c>
      <c r="E23" s="65">
        <f>E24</f>
        <v>59400</v>
      </c>
    </row>
    <row r="24" spans="1:5" ht="25.5" customHeight="1">
      <c r="A24" s="27" t="s">
        <v>48</v>
      </c>
      <c r="B24" s="32" t="s">
        <v>136</v>
      </c>
      <c r="C24" s="33">
        <v>240</v>
      </c>
      <c r="D24" s="37">
        <v>59400</v>
      </c>
      <c r="E24" s="33">
        <v>59400</v>
      </c>
    </row>
    <row r="25" spans="1:5" ht="51" customHeight="1">
      <c r="A25" s="71" t="s">
        <v>98</v>
      </c>
      <c r="B25" s="63" t="s">
        <v>99</v>
      </c>
      <c r="C25" s="64"/>
      <c r="D25" s="65">
        <f>D26</f>
        <v>924646.82</v>
      </c>
      <c r="E25" s="64"/>
    </row>
    <row r="26" spans="1:5" ht="25.5" customHeight="1">
      <c r="A26" s="27" t="s">
        <v>48</v>
      </c>
      <c r="B26" s="32" t="s">
        <v>99</v>
      </c>
      <c r="C26" s="33">
        <v>240</v>
      </c>
      <c r="D26" s="37">
        <v>924646.82</v>
      </c>
      <c r="E26" s="33"/>
    </row>
    <row r="27" spans="1:5" ht="48.75" customHeight="1">
      <c r="A27" s="71" t="s">
        <v>79</v>
      </c>
      <c r="B27" s="63" t="s">
        <v>100</v>
      </c>
      <c r="C27" s="64"/>
      <c r="D27" s="65">
        <f>SUM(D28:D30)</f>
        <v>334634.75</v>
      </c>
      <c r="E27" s="64"/>
    </row>
    <row r="28" spans="1:5" ht="24.75">
      <c r="A28" s="26" t="s">
        <v>49</v>
      </c>
      <c r="B28" s="32" t="s">
        <v>100</v>
      </c>
      <c r="C28" s="33">
        <v>120</v>
      </c>
      <c r="D28" s="36">
        <v>145289</v>
      </c>
      <c r="E28" s="33"/>
    </row>
    <row r="29" spans="1:5" ht="24">
      <c r="A29" s="106" t="s">
        <v>48</v>
      </c>
      <c r="B29" s="32" t="s">
        <v>100</v>
      </c>
      <c r="C29" s="33">
        <v>240</v>
      </c>
      <c r="D29" s="36">
        <v>36135.75</v>
      </c>
      <c r="E29" s="33"/>
    </row>
    <row r="30" spans="1:5">
      <c r="A30" s="27" t="s">
        <v>83</v>
      </c>
      <c r="B30" s="32" t="s">
        <v>100</v>
      </c>
      <c r="C30" s="33">
        <v>540</v>
      </c>
      <c r="D30" s="36">
        <v>153210</v>
      </c>
      <c r="E30" s="33"/>
    </row>
    <row r="31" spans="1:5" s="105" customFormat="1" ht="24">
      <c r="A31" s="101" t="s">
        <v>131</v>
      </c>
      <c r="B31" s="109" t="s">
        <v>129</v>
      </c>
      <c r="C31" s="103"/>
      <c r="D31" s="104">
        <v>1000</v>
      </c>
      <c r="E31" s="103"/>
    </row>
    <row r="32" spans="1:5" s="100" customFormat="1" ht="24">
      <c r="A32" s="106" t="s">
        <v>48</v>
      </c>
      <c r="B32" s="102" t="s">
        <v>129</v>
      </c>
      <c r="C32" s="107">
        <v>240</v>
      </c>
      <c r="D32" s="108">
        <v>1000</v>
      </c>
      <c r="E32" s="107"/>
    </row>
    <row r="33" spans="1:5" ht="24.75">
      <c r="A33" s="74" t="s">
        <v>44</v>
      </c>
      <c r="B33" s="68" t="s">
        <v>101</v>
      </c>
      <c r="C33" s="69"/>
      <c r="D33" s="75">
        <f>SUM(D34:D40)</f>
        <v>3008102.25</v>
      </c>
      <c r="E33" s="70">
        <f>SUM(E34:E40)</f>
        <v>511470</v>
      </c>
    </row>
    <row r="34" spans="1:5" ht="24.75">
      <c r="A34" s="26" t="s">
        <v>49</v>
      </c>
      <c r="B34" s="32" t="s">
        <v>101</v>
      </c>
      <c r="C34" s="33">
        <v>120</v>
      </c>
      <c r="D34" s="36">
        <v>1712001.85</v>
      </c>
      <c r="E34" s="33">
        <v>73274.850000000006</v>
      </c>
    </row>
    <row r="35" spans="1:5" ht="24">
      <c r="A35" s="27" t="s">
        <v>48</v>
      </c>
      <c r="B35" s="32" t="s">
        <v>101</v>
      </c>
      <c r="C35" s="33">
        <v>240</v>
      </c>
      <c r="D35" s="36">
        <v>410830.4</v>
      </c>
      <c r="E35" s="36">
        <v>194195.15</v>
      </c>
    </row>
    <row r="36" spans="1:5" ht="17.25" customHeight="1">
      <c r="A36" s="61" t="s">
        <v>77</v>
      </c>
      <c r="B36" s="32" t="s">
        <v>101</v>
      </c>
      <c r="C36" s="33">
        <v>310</v>
      </c>
      <c r="D36" s="36">
        <v>72588</v>
      </c>
      <c r="E36" s="33"/>
    </row>
    <row r="37" spans="1:5">
      <c r="A37" s="27" t="s">
        <v>83</v>
      </c>
      <c r="B37" s="32" t="s">
        <v>101</v>
      </c>
      <c r="C37" s="33">
        <v>540</v>
      </c>
      <c r="D37" s="36">
        <v>559827</v>
      </c>
      <c r="E37" s="33"/>
    </row>
    <row r="38" spans="1:5" ht="39" customHeight="1">
      <c r="A38" s="27" t="s">
        <v>67</v>
      </c>
      <c r="B38" s="32" t="s">
        <v>101</v>
      </c>
      <c r="C38" s="33">
        <v>810</v>
      </c>
      <c r="D38" s="36">
        <v>244000</v>
      </c>
      <c r="E38" s="31">
        <v>244000</v>
      </c>
    </row>
    <row r="39" spans="1:5" ht="15" customHeight="1">
      <c r="A39" s="27" t="s">
        <v>50</v>
      </c>
      <c r="B39" s="32" t="s">
        <v>101</v>
      </c>
      <c r="C39" s="33">
        <v>850</v>
      </c>
      <c r="D39" s="37">
        <v>3855</v>
      </c>
      <c r="E39" s="31"/>
    </row>
    <row r="40" spans="1:5" ht="15.75" customHeight="1">
      <c r="A40" s="27" t="s">
        <v>53</v>
      </c>
      <c r="B40" s="32" t="s">
        <v>101</v>
      </c>
      <c r="C40" s="33">
        <v>870</v>
      </c>
      <c r="D40" s="37">
        <v>5000</v>
      </c>
      <c r="E40" s="31"/>
    </row>
    <row r="41" spans="1:5" s="3" customFormat="1" ht="14.25">
      <c r="A41" s="28" t="s">
        <v>102</v>
      </c>
      <c r="B41" s="34"/>
      <c r="C41" s="34"/>
      <c r="D41" s="30">
        <f>SUM(D7,D11,D13,D15,D17,D20,D25,D27,D33,D31,D23)</f>
        <v>9101008.4499999993</v>
      </c>
      <c r="E41" s="30">
        <f>SUM(E7,E11,E13,E15,E17,E20,E25,E27,E33,E23)</f>
        <v>1503700</v>
      </c>
    </row>
    <row r="42" spans="1:5">
      <c r="D42" s="72"/>
      <c r="E42" s="73"/>
    </row>
  </sheetData>
  <mergeCells count="8">
    <mergeCell ref="A1:E1"/>
    <mergeCell ref="A4:E4"/>
    <mergeCell ref="C2:E2"/>
    <mergeCell ref="D5:E5"/>
    <mergeCell ref="A5:A6"/>
    <mergeCell ref="B5:B6"/>
    <mergeCell ref="C5:C6"/>
    <mergeCell ref="C3:E3"/>
  </mergeCells>
  <pageMargins left="0.7" right="0.35416666666666669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tabSelected="1" view="pageBreakPreview" zoomScale="140" zoomScaleNormal="100" zoomScaleSheetLayoutView="140" workbookViewId="0">
      <selection activeCell="B2" sqref="B2"/>
    </sheetView>
  </sheetViews>
  <sheetFormatPr defaultRowHeight="15"/>
  <cols>
    <col min="1" max="1" width="5.140625" customWidth="1"/>
    <col min="2" max="2" width="20.140625" customWidth="1"/>
    <col min="3" max="3" width="32.85546875" customWidth="1"/>
    <col min="4" max="4" width="10.85546875" style="79" customWidth="1"/>
    <col min="5" max="5" width="9.140625" style="79" customWidth="1"/>
    <col min="6" max="6" width="9.5703125" style="79" customWidth="1"/>
  </cols>
  <sheetData>
    <row r="1" spans="1:6" ht="48" customHeight="1">
      <c r="A1" s="163" t="s">
        <v>134</v>
      </c>
      <c r="B1" s="163"/>
      <c r="C1" s="163"/>
      <c r="D1" s="163"/>
      <c r="E1" s="163"/>
      <c r="F1" s="163"/>
    </row>
    <row r="2" spans="1:6" ht="111" customHeight="1">
      <c r="C2" s="166" t="s">
        <v>127</v>
      </c>
      <c r="D2" s="166"/>
      <c r="E2" s="166"/>
      <c r="F2" s="166"/>
    </row>
    <row r="3" spans="1:6" ht="15" customHeight="1">
      <c r="D3" s="179" t="s">
        <v>148</v>
      </c>
      <c r="E3" s="179"/>
      <c r="F3" s="179"/>
    </row>
    <row r="4" spans="1:6" ht="31.5" customHeight="1">
      <c r="A4" s="174" t="s">
        <v>103</v>
      </c>
      <c r="B4" s="174"/>
      <c r="C4" s="174"/>
      <c r="D4" s="174"/>
      <c r="E4" s="174"/>
      <c r="F4" s="174"/>
    </row>
    <row r="5" spans="1:6" ht="19.5" customHeight="1">
      <c r="A5" s="175" t="s">
        <v>104</v>
      </c>
      <c r="B5" s="176" t="s">
        <v>105</v>
      </c>
      <c r="C5" s="177" t="s">
        <v>106</v>
      </c>
      <c r="D5" s="178" t="s">
        <v>110</v>
      </c>
      <c r="E5" s="178"/>
      <c r="F5" s="178"/>
    </row>
    <row r="6" spans="1:6" ht="51.75" customHeight="1">
      <c r="A6" s="175"/>
      <c r="B6" s="176"/>
      <c r="C6" s="177"/>
      <c r="D6" s="76" t="s">
        <v>107</v>
      </c>
      <c r="E6" s="76" t="s">
        <v>108</v>
      </c>
      <c r="F6" s="76" t="s">
        <v>109</v>
      </c>
    </row>
    <row r="7" spans="1:6" ht="27.75" customHeight="1">
      <c r="A7" s="57">
        <v>379</v>
      </c>
      <c r="B7" s="81" t="s">
        <v>11</v>
      </c>
      <c r="C7" s="86" t="s">
        <v>12</v>
      </c>
      <c r="D7" s="82">
        <f>D8</f>
        <v>1128634.9099999999</v>
      </c>
      <c r="E7" s="82">
        <f>E8</f>
        <v>60000</v>
      </c>
      <c r="F7" s="39">
        <v>60000</v>
      </c>
    </row>
    <row r="8" spans="1:6" ht="27.75" customHeight="1">
      <c r="A8" s="83">
        <v>379</v>
      </c>
      <c r="B8" s="84" t="s">
        <v>13</v>
      </c>
      <c r="C8" s="87" t="s">
        <v>111</v>
      </c>
      <c r="D8" s="85">
        <v>1128634.9099999999</v>
      </c>
      <c r="E8" s="85">
        <v>60000</v>
      </c>
      <c r="F8" s="85">
        <v>60000</v>
      </c>
    </row>
    <row r="9" spans="1:6" ht="27.75" customHeight="1">
      <c r="A9" s="57">
        <v>379</v>
      </c>
      <c r="B9" s="81" t="s">
        <v>14</v>
      </c>
      <c r="C9" s="86" t="s">
        <v>15</v>
      </c>
      <c r="D9" s="114">
        <f>D10</f>
        <v>7972373.54</v>
      </c>
      <c r="E9" s="82" t="str">
        <f t="shared" ref="D9:E11" si="0">E10</f>
        <v>- 3 860 000</v>
      </c>
      <c r="F9" s="82" t="s">
        <v>113</v>
      </c>
    </row>
    <row r="10" spans="1:6" ht="28.5" customHeight="1">
      <c r="A10" s="33">
        <v>379</v>
      </c>
      <c r="B10" s="77" t="s">
        <v>16</v>
      </c>
      <c r="C10" s="88" t="s">
        <v>17</v>
      </c>
      <c r="D10" s="80">
        <f t="shared" si="0"/>
        <v>7972373.54</v>
      </c>
      <c r="E10" s="80" t="str">
        <f t="shared" si="0"/>
        <v>- 3 860 000</v>
      </c>
      <c r="F10" s="80" t="s">
        <v>113</v>
      </c>
    </row>
    <row r="11" spans="1:6" ht="27.75" customHeight="1">
      <c r="A11" s="33">
        <v>379</v>
      </c>
      <c r="B11" s="77" t="s">
        <v>18</v>
      </c>
      <c r="C11" s="88" t="s">
        <v>19</v>
      </c>
      <c r="D11" s="80">
        <f t="shared" si="0"/>
        <v>7972373.54</v>
      </c>
      <c r="E11" s="80" t="str">
        <f t="shared" si="0"/>
        <v>- 3 860 000</v>
      </c>
      <c r="F11" s="80" t="s">
        <v>113</v>
      </c>
    </row>
    <row r="12" spans="1:6" ht="27.75" customHeight="1">
      <c r="A12" s="33">
        <v>379</v>
      </c>
      <c r="B12" s="77" t="s">
        <v>20</v>
      </c>
      <c r="C12" s="88" t="s">
        <v>21</v>
      </c>
      <c r="D12" s="80">
        <v>7972373.54</v>
      </c>
      <c r="E12" s="80" t="s">
        <v>112</v>
      </c>
      <c r="F12" s="80" t="s">
        <v>113</v>
      </c>
    </row>
    <row r="13" spans="1:6" ht="27.75" customHeight="1">
      <c r="A13" s="57">
        <v>379</v>
      </c>
      <c r="B13" s="81" t="s">
        <v>22</v>
      </c>
      <c r="C13" s="86" t="s">
        <v>23</v>
      </c>
      <c r="D13" s="82">
        <f t="shared" ref="D13:E15" si="1">D14</f>
        <v>9101008.4499999993</v>
      </c>
      <c r="E13" s="82" t="str">
        <f t="shared" si="1"/>
        <v>3 960 000</v>
      </c>
      <c r="F13" s="82" t="s">
        <v>115</v>
      </c>
    </row>
    <row r="14" spans="1:6" ht="27.75" customHeight="1">
      <c r="A14" s="33">
        <v>379</v>
      </c>
      <c r="B14" s="77" t="s">
        <v>24</v>
      </c>
      <c r="C14" s="88" t="s">
        <v>25</v>
      </c>
      <c r="D14" s="80">
        <f t="shared" si="1"/>
        <v>9101008.4499999993</v>
      </c>
      <c r="E14" s="80" t="str">
        <f t="shared" si="1"/>
        <v>3 960 000</v>
      </c>
      <c r="F14" s="80" t="s">
        <v>115</v>
      </c>
    </row>
    <row r="15" spans="1:6" ht="27.75" customHeight="1">
      <c r="A15" s="33">
        <v>379</v>
      </c>
      <c r="B15" s="77" t="s">
        <v>26</v>
      </c>
      <c r="C15" s="88" t="s">
        <v>27</v>
      </c>
      <c r="D15" s="80">
        <f t="shared" si="1"/>
        <v>9101008.4499999993</v>
      </c>
      <c r="E15" s="80" t="str">
        <f t="shared" si="1"/>
        <v>3 960 000</v>
      </c>
      <c r="F15" s="80" t="s">
        <v>115</v>
      </c>
    </row>
    <row r="16" spans="1:6" ht="27.75" customHeight="1">
      <c r="A16" s="33">
        <v>379</v>
      </c>
      <c r="B16" s="77" t="s">
        <v>28</v>
      </c>
      <c r="C16" s="88" t="s">
        <v>29</v>
      </c>
      <c r="D16" s="80">
        <v>9101008.4499999993</v>
      </c>
      <c r="E16" s="80" t="s">
        <v>114</v>
      </c>
      <c r="F16" s="80" t="s">
        <v>115</v>
      </c>
    </row>
    <row r="18" spans="1:6">
      <c r="A18" s="171" t="s">
        <v>116</v>
      </c>
      <c r="B18" s="171"/>
      <c r="C18" s="171"/>
      <c r="D18" s="171"/>
      <c r="E18" s="171"/>
      <c r="F18" s="171"/>
    </row>
    <row r="20" spans="1:6" ht="31.5" customHeight="1">
      <c r="A20" s="172" t="s">
        <v>117</v>
      </c>
      <c r="B20" s="172"/>
      <c r="C20" s="172"/>
      <c r="D20" s="78"/>
      <c r="E20" s="173" t="s">
        <v>142</v>
      </c>
      <c r="F20" s="173"/>
    </row>
    <row r="22" spans="1:6">
      <c r="A22" s="171" t="s">
        <v>118</v>
      </c>
      <c r="B22" s="171"/>
      <c r="C22" s="171"/>
      <c r="D22" s="78"/>
      <c r="E22" s="173" t="s">
        <v>119</v>
      </c>
      <c r="F22" s="173"/>
    </row>
  </sheetData>
  <mergeCells count="13">
    <mergeCell ref="A1:F1"/>
    <mergeCell ref="A4:F4"/>
    <mergeCell ref="A5:A6"/>
    <mergeCell ref="B5:B6"/>
    <mergeCell ref="C5:C6"/>
    <mergeCell ref="D5:F5"/>
    <mergeCell ref="C2:F2"/>
    <mergeCell ref="D3:F3"/>
    <mergeCell ref="A18:F18"/>
    <mergeCell ref="A20:C20"/>
    <mergeCell ref="E20:F20"/>
    <mergeCell ref="A22:C22"/>
    <mergeCell ref="E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Решение</vt:lpstr>
      <vt:lpstr>Приложение 3</vt:lpstr>
      <vt:lpstr>Приложение 5</vt:lpstr>
      <vt:lpstr>Приложение 7</vt:lpstr>
      <vt:lpstr>'Приложение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2019-01-09T05:40:45Z</dcterms:modified>
</cp:coreProperties>
</file>