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/>
  <xr:revisionPtr revIDLastSave="0" documentId="13_ncr:1_{99C385F3-63DD-4AAD-8BD9-C480D9B24F7F}" xr6:coauthVersionLast="36" xr6:coauthVersionMax="36" xr10:uidLastSave="{00000000-0000-0000-0000-000000000000}"/>
  <bookViews>
    <workbookView xWindow="240" yWindow="225" windowWidth="14805" windowHeight="7890" activeTab="6" xr2:uid="{00000000-000D-0000-FFFF-FFFF00000000}"/>
  </bookViews>
  <sheets>
    <sheet name="Приложение 1" sheetId="2" r:id="rId1"/>
    <sheet name="Приложение 2" sheetId="3" r:id="rId2"/>
    <sheet name="Приложение 3" sheetId="4" r:id="rId3"/>
    <sheet name="Приложение 4" sheetId="5" r:id="rId4"/>
    <sheet name="Приложение 5" sheetId="6" r:id="rId5"/>
    <sheet name="Приложение 6" sheetId="7" r:id="rId6"/>
    <sheet name="Приложение 7" sheetId="8" r:id="rId7"/>
  </sheets>
  <definedNames>
    <definedName name="_xlnm._FilterDatabase" localSheetId="2" hidden="1">'Приложение 3'!$A$7:$J$7</definedName>
    <definedName name="_xlnm.Print_Area" localSheetId="2">'Приложение 3'!$A$1:$J$86</definedName>
  </definedNames>
  <calcPr calcId="191029"/>
</workbook>
</file>

<file path=xl/calcChain.xml><?xml version="1.0" encoding="utf-8"?>
<calcChain xmlns="http://schemas.openxmlformats.org/spreadsheetml/2006/main">
  <c r="E48" i="5" l="1"/>
  <c r="D28" i="5"/>
  <c r="E33" i="5"/>
  <c r="D33" i="5"/>
  <c r="E26" i="5" l="1"/>
  <c r="D26" i="5"/>
  <c r="J84" i="4" l="1"/>
  <c r="J80" i="4"/>
  <c r="I71" i="4"/>
  <c r="I84" i="4"/>
  <c r="I80" i="4" l="1"/>
  <c r="I82" i="4" l="1"/>
  <c r="K24" i="2" l="1"/>
  <c r="J24" i="2"/>
  <c r="I63" i="4" l="1"/>
  <c r="I62" i="4" s="1"/>
  <c r="J63" i="4"/>
  <c r="J62" i="4" s="1"/>
  <c r="J18" i="2" l="1"/>
  <c r="D35" i="5" l="1"/>
  <c r="I44" i="4"/>
  <c r="K38" i="2" l="1"/>
  <c r="J38" i="2"/>
  <c r="E6" i="5" l="1"/>
  <c r="J25" i="4" l="1"/>
  <c r="J27" i="4"/>
  <c r="J8" i="4"/>
  <c r="I8" i="4"/>
  <c r="I16" i="4" l="1"/>
  <c r="D41" i="5" l="1"/>
  <c r="E28" i="5" l="1"/>
  <c r="D6" i="5"/>
  <c r="J59" i="4" l="1"/>
  <c r="I59" i="4"/>
  <c r="J7" i="4" l="1"/>
  <c r="I7" i="4"/>
  <c r="J27" i="2" l="1"/>
  <c r="K27" i="2" l="1"/>
  <c r="F19" i="8" l="1"/>
  <c r="E41" i="5" l="1"/>
  <c r="E37" i="5"/>
  <c r="D37" i="5"/>
  <c r="J72" i="4" l="1"/>
  <c r="I72" i="4"/>
  <c r="J58" i="4"/>
  <c r="J53" i="4"/>
  <c r="J52" i="4" s="1"/>
  <c r="I53" i="4"/>
  <c r="I52" i="4" s="1"/>
  <c r="J31" i="4"/>
  <c r="I31" i="4"/>
  <c r="J17" i="4" l="1"/>
  <c r="J16" i="4" s="1"/>
  <c r="E19" i="3"/>
  <c r="D15" i="3"/>
  <c r="C15" i="3"/>
  <c r="J36" i="2"/>
  <c r="K20" i="2"/>
  <c r="K15" i="2"/>
  <c r="J15" i="2"/>
  <c r="I58" i="4" l="1"/>
  <c r="E10" i="5" l="1"/>
  <c r="D10" i="5"/>
  <c r="E39" i="5"/>
  <c r="D39" i="5"/>
  <c r="J69" i="4" l="1"/>
  <c r="I69" i="4"/>
  <c r="I20" i="4" l="1"/>
  <c r="I19" i="4" s="1"/>
  <c r="I40" i="4"/>
  <c r="I39" i="4" s="1"/>
  <c r="I78" i="4"/>
  <c r="I76" i="4"/>
  <c r="I66" i="4"/>
  <c r="I65" i="4" s="1"/>
  <c r="I47" i="4"/>
  <c r="I46" i="4" s="1"/>
  <c r="J44" i="4"/>
  <c r="J43" i="4" s="1"/>
  <c r="I43" i="4"/>
  <c r="D9" i="3"/>
  <c r="D14" i="3" s="1"/>
  <c r="C9" i="3"/>
  <c r="C14" i="3" s="1"/>
  <c r="K18" i="2"/>
  <c r="K14" i="2" s="1"/>
  <c r="J20" i="2"/>
  <c r="E14" i="3" l="1"/>
  <c r="E15" i="5"/>
  <c r="D15" i="5"/>
  <c r="J23" i="4" l="1"/>
  <c r="I23" i="4"/>
  <c r="E26" i="8" l="1"/>
  <c r="D26" i="8"/>
  <c r="F10" i="8"/>
  <c r="F12" i="8"/>
  <c r="F13" i="8"/>
  <c r="F14" i="8"/>
  <c r="F15" i="8"/>
  <c r="F16" i="8"/>
  <c r="F18" i="8"/>
  <c r="F20" i="8"/>
  <c r="F21" i="8"/>
  <c r="F22" i="8"/>
  <c r="F23" i="8"/>
  <c r="F24" i="8"/>
  <c r="F25" i="8"/>
  <c r="F26" i="8" l="1"/>
  <c r="F9" i="8"/>
  <c r="D17" i="7"/>
  <c r="D16" i="7" s="1"/>
  <c r="D15" i="7" s="1"/>
  <c r="C17" i="7"/>
  <c r="C16" i="7" s="1"/>
  <c r="C15" i="7" s="1"/>
  <c r="D13" i="7"/>
  <c r="D12" i="7" s="1"/>
  <c r="D11" i="7" s="1"/>
  <c r="C13" i="7"/>
  <c r="C12" i="7" s="1"/>
  <c r="C11" i="7" s="1"/>
  <c r="E13" i="6"/>
  <c r="E12" i="6" s="1"/>
  <c r="E11" i="6" s="1"/>
  <c r="E17" i="6"/>
  <c r="E16" i="6" s="1"/>
  <c r="E15" i="6" s="1"/>
  <c r="D17" i="6"/>
  <c r="D16" i="6" s="1"/>
  <c r="D15" i="6" s="1"/>
  <c r="D13" i="6"/>
  <c r="D12" i="6" s="1"/>
  <c r="D11" i="6" s="1"/>
  <c r="D10" i="7" l="1"/>
  <c r="D9" i="7" s="1"/>
  <c r="C10" i="7"/>
  <c r="C9" i="7" s="1"/>
  <c r="E10" i="6"/>
  <c r="E9" i="6" s="1"/>
  <c r="D10" i="6"/>
  <c r="D9" i="6" s="1"/>
  <c r="J74" i="4" l="1"/>
  <c r="I74" i="4"/>
  <c r="J76" i="4"/>
  <c r="J68" i="4"/>
  <c r="I68" i="4"/>
  <c r="I56" i="4"/>
  <c r="I55" i="4" s="1"/>
  <c r="I50" i="4"/>
  <c r="I49" i="4" s="1"/>
  <c r="J29" i="4"/>
  <c r="J22" i="4" s="1"/>
  <c r="I29" i="4"/>
  <c r="I22" i="4" s="1"/>
  <c r="J14" i="2"/>
  <c r="K9" i="2"/>
  <c r="J9" i="2"/>
  <c r="K40" i="2" l="1"/>
  <c r="J40" i="2"/>
  <c r="E23" i="5"/>
  <c r="E21" i="5"/>
  <c r="E18" i="5"/>
  <c r="E13" i="5"/>
  <c r="J78" i="4" l="1"/>
  <c r="J71" i="4" s="1"/>
  <c r="J82" i="4"/>
  <c r="J66" i="4"/>
  <c r="J65" i="4" s="1"/>
  <c r="J50" i="4"/>
  <c r="J49" i="4" s="1"/>
  <c r="J36" i="4"/>
  <c r="J35" i="4" s="1"/>
  <c r="J20" i="4"/>
  <c r="J19" i="4" s="1"/>
  <c r="J12" i="4"/>
  <c r="J11" i="4" s="1"/>
  <c r="D20" i="3"/>
  <c r="C20" i="3"/>
  <c r="E16" i="3"/>
  <c r="E18" i="3"/>
  <c r="E7" i="3"/>
  <c r="E8" i="3"/>
  <c r="E9" i="3"/>
  <c r="E10" i="3"/>
  <c r="E11" i="3"/>
  <c r="E12" i="3"/>
  <c r="E13" i="3"/>
  <c r="E6" i="3"/>
  <c r="E20" i="3" l="1"/>
  <c r="J56" i="4"/>
  <c r="J55" i="4" s="1"/>
  <c r="J47" i="4"/>
  <c r="J46" i="4" s="1"/>
  <c r="E15" i="3"/>
  <c r="J40" i="4" l="1"/>
  <c r="J39" i="4" s="1"/>
  <c r="J86" i="4" s="1"/>
  <c r="D23" i="5" l="1"/>
  <c r="D21" i="5"/>
  <c r="D48" i="5" s="1"/>
  <c r="D18" i="5"/>
  <c r="D13" i="5"/>
  <c r="I36" i="4" l="1"/>
  <c r="I35" i="4" s="1"/>
  <c r="I12" i="4" l="1"/>
  <c r="I11" i="4" s="1"/>
  <c r="I86" i="4" s="1"/>
</calcChain>
</file>

<file path=xl/sharedStrings.xml><?xml version="1.0" encoding="utf-8"?>
<sst xmlns="http://schemas.openxmlformats.org/spreadsheetml/2006/main" count="682" uniqueCount="250">
  <si>
    <t>Наименование</t>
  </si>
  <si>
    <t>1 03 02230 01 0000 110</t>
  </si>
  <si>
    <t>Доходы от уплаты акцизов на дизельное топливо, подлежвщее распределению между бюджетами субъектов Российской Федерации и 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</si>
  <si>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</si>
  <si>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подлежвщее распределению между бюджетами субъектов Российской Федерации и 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</si>
  <si>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</si>
  <si>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подлежвщее распределению между бюджетами субъектов Российской Федерации и 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</si>
  <si>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</si>
  <si>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подлежвщее распределению между бюджетами субъектов Российской Федерации и естными бюджетами с учетом установленных дифференцированных нормативов отчислений в местные бюджеты</t>
  </si>
  <si>
    <t>1 01 02000 01 0000 110</t>
  </si>
  <si>
    <t xml:space="preserve">Налог на доходы физических лиц </t>
  </si>
  <si>
    <t>1 01 02010 01 0000 110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</si>
  <si>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</si>
  <si>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</si>
  <si>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</si>
  <si>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1 05 03010 01 0000 110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</si>
  <si>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</si>
  <si>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</si>
  <si>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</si>
  <si>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</si>
  <si>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</si>
  <si>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</si>
  <si>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1 11 09 045 10 0000 120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</si>
  <si>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 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</si>
  <si>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</si>
  <si>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</si>
  <si>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</si>
  <si>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</si>
  <si>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сельского поселения Богдановка</t>
  </si>
  <si>
    <t>Администрация сельского поселения Богдановка муниципального района Нефтегорский Самарской области</t>
  </si>
  <si>
    <t>Функционирование высшего должностного лица субъекта РФ и муниципального образования</t>
  </si>
  <si>
    <t>02</t>
  </si>
  <si>
    <t>01</t>
  </si>
  <si>
    <t>00 00000</t>
  </si>
  <si>
    <t>Код глав. Распорядителя бюджетных средств</t>
  </si>
  <si>
    <t>Наименование главного распорядителя средств бюджета сельского поселения, раздела, подраздела, целевой статьи, вида расходов</t>
  </si>
  <si>
    <t>Рз</t>
  </si>
  <si>
    <t>ПР</t>
  </si>
  <si>
    <t>ЦСР</t>
  </si>
  <si>
    <t>ВР</t>
  </si>
  <si>
    <t>Сумма рублей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</si>
  <si>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</si>
  <si>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</t>
  </si>
  <si>
    <t>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</si>
  <si>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</si>
  <si>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</si>
  <si>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</si>
  <si>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</si>
  <si>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</si>
  <si>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</si>
  <si>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</si>
  <si>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</si>
  <si>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08</t>
  </si>
  <si>
    <t>99</t>
  </si>
  <si>
    <t xml:space="preserve"> Защита населения и территории от чрезвычайных ситуаций природного и техногенного характера, гражданская оборона </t>
  </si>
  <si>
    <t>03</t>
  </si>
  <si>
    <t>09</t>
  </si>
  <si>
    <t>06</t>
  </si>
  <si>
    <t>Сельское хозяйство и рыболовство</t>
  </si>
  <si>
    <t>05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</si>
  <si>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</si>
  <si>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</si>
  <si>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 xml:space="preserve">Муниципальная программа 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2015 -2018 годы и на плановый период до 2020 года» 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</si>
  <si>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</si>
  <si>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</si>
  <si>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</si>
  <si>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Пенсионное обеспечение</t>
  </si>
  <si>
    <t>10</t>
  </si>
  <si>
    <t>Непрограммные направления расходов</t>
  </si>
  <si>
    <t>Публичные нормативные социальные выплаты гражданам</t>
  </si>
  <si>
    <t>Прочие межбюджетные трансферты общего характера</t>
  </si>
  <si>
    <t>14</t>
  </si>
  <si>
    <t>Муниципальная программа «Сохранение и развитие культуры сельского поселения Богдановка муниципального района Нефтегорский Самарской области на 2017-2021 годы»</t>
  </si>
  <si>
    <t>Иные межбюджетные трансферты</t>
  </si>
  <si>
    <t>Итого расходов:</t>
  </si>
  <si>
    <t>Сумма, рублей</t>
  </si>
  <si>
    <t>01 0 00 00000</t>
  </si>
  <si>
    <t>02 0 00 00000</t>
  </si>
  <si>
    <t>04 0 00 00000</t>
  </si>
  <si>
    <t>05 0 00 00000</t>
  </si>
  <si>
    <t>06 0 00 00000</t>
  </si>
  <si>
    <t>08 0 00 00000</t>
  </si>
  <si>
    <t>09 0 00 00000</t>
  </si>
  <si>
    <t>99 0 00 00000</t>
  </si>
  <si>
    <t>ВСЕГО</t>
  </si>
  <si>
    <t>Мобилизационная и вневойсковая подготовка</t>
  </si>
  <si>
    <t>15</t>
  </si>
  <si>
    <t>15 0 00 00000</t>
  </si>
  <si>
    <t>Программа мероприятий по профилактике терроризма и экстремизма в поселениях</t>
  </si>
  <si>
    <t>Доходы бюджета сельского поселения Богдановка</t>
  </si>
  <si>
    <t xml:space="preserve">муниципального района Нефтегорский Самарской области </t>
  </si>
  <si>
    <t xml:space="preserve">в разрезе главных администраторов доходов бюджета сельского поселения </t>
  </si>
  <si>
    <t>(рублей)</t>
  </si>
  <si>
    <t>Код главного администратора</t>
  </si>
  <si>
    <t>Код вида, подвида, классификации операций сектора государственного управления, относящихся к доходам бюджета</t>
  </si>
  <si>
    <t>Наименование источника</t>
  </si>
  <si>
    <t>Управление Федерального казначейства по Самарской области</t>
  </si>
  <si>
    <t>ИТОГО</t>
  </si>
  <si>
    <t>к Постановлению Администрации</t>
  </si>
  <si>
    <t>Коды вида, подвида, операций сектора гос. управления, относящихся к доходам бюджета</t>
  </si>
  <si>
    <t>План на год</t>
  </si>
  <si>
    <t>% исполн. к плану</t>
  </si>
  <si>
    <t>земельный налог</t>
  </si>
  <si>
    <t>налог на имущество</t>
  </si>
  <si>
    <t xml:space="preserve">Налог на имущество, всего: в т.ч. </t>
  </si>
  <si>
    <t>Доходы от использования имущества, находящегося в собственности поселения:</t>
  </si>
  <si>
    <t>Итого налоговых и неналоговых доходов</t>
  </si>
  <si>
    <t>- Субсидии</t>
  </si>
  <si>
    <t>- Субвенции</t>
  </si>
  <si>
    <t>Всего доходов:</t>
  </si>
  <si>
    <t xml:space="preserve">Функционирование Правительства РФ,
 высших исполнительных органов государственной власти субъектов РФ, местных администраций
</t>
  </si>
  <si>
    <t xml:space="preserve">Приложение №4
к Постановлению Администрации
сельского поселения Богдановка
 муниципального района Нефтегорский
Самарской области  
</t>
  </si>
  <si>
    <t>1 06 00000 00 0000 110</t>
  </si>
  <si>
    <t>Налоги на имущество</t>
  </si>
  <si>
    <t>Код гл. администратора</t>
  </si>
  <si>
    <t>Код классификации источников финансирования дефицита бюджета</t>
  </si>
  <si>
    <t>01 00 00 00 00 0000 000</t>
  </si>
  <si>
    <t>Источники внутреннего финансирования дефицитов бюджетов</t>
  </si>
  <si>
    <t xml:space="preserve">Приложение № 5 </t>
  </si>
  <si>
    <t>муниципального района Нефтегорский</t>
  </si>
  <si>
    <t>Самарской области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</si>
  <si>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</si>
  <si>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</si>
  <si>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</si>
  <si>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</si>
  <si>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</si>
  <si>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</si>
  <si>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</si>
  <si>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</si>
  <si>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</si>
  <si>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</si>
  <si>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</si>
  <si>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</si>
  <si>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</si>
  <si>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</si>
  <si>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Уменьшение прочих остатков денежных средств бюджетов</t>
  </si>
  <si>
    <t>01 05 02 01 00 0000 610</t>
  </si>
  <si>
    <t>01 05 02 01 10 0000 610</t>
  </si>
  <si>
    <t>Уменьшение прочих остатков денежных средств бюджетов поселений</t>
  </si>
  <si>
    <t xml:space="preserve">Приложение № 6 </t>
  </si>
  <si>
    <t>Код группы, подгруппы, статьи и вида источников финансирования дефицита бюджета, классификации операций сектора государственного управления</t>
  </si>
  <si>
    <t>Пр</t>
  </si>
  <si>
    <t>Наименование раздела, подраздела классификации расходов бюджетов</t>
  </si>
  <si>
    <t>% исполнения к плану</t>
  </si>
  <si>
    <t>Функционирование высшего должностного лица субъекта РФ и органа местного самоуправления</t>
  </si>
  <si>
    <t>Приложение №7</t>
  </si>
  <si>
    <t>Функционирование правительства РФ, высших исполнительных органов гос. власти субъектов РФ,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</si>
  <si>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</si>
  <si>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</si>
  <si>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</si>
  <si>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Прочие межбюджетные трансферты общего характкра</t>
  </si>
  <si>
    <t>ИТОГО:</t>
  </si>
  <si>
    <t>07</t>
  </si>
  <si>
    <t>1 05 00000 00 0000 110</t>
  </si>
  <si>
    <t xml:space="preserve">Налоги на совокупный доход </t>
  </si>
  <si>
    <t>Налоги на товары (работы, услуги), реализуемые на территории РФ</t>
  </si>
  <si>
    <t>Налоги на совокупный доход</t>
  </si>
  <si>
    <t>Государственная пошлина</t>
  </si>
  <si>
    <t>000 10100000000000000</t>
  </si>
  <si>
    <t>000 10300000000000000</t>
  </si>
  <si>
    <t>000 10500000000000000</t>
  </si>
  <si>
    <t>000 10600000000000000</t>
  </si>
  <si>
    <t>000 10800000000000000</t>
  </si>
  <si>
    <t>000 11100000000000000</t>
  </si>
  <si>
    <t>000 10000000000000000</t>
  </si>
  <si>
    <t>000 20000000000000000</t>
  </si>
  <si>
    <t>Безвозмездные поступления: в т.ч.</t>
  </si>
  <si>
    <t>- Дотации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</si>
  <si>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6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и 228 Налогового кодекса Российской Федерации</t>
    </r>
  </si>
  <si>
    <t>2 02 00000 00 0000 000</t>
  </si>
  <si>
    <t>Безвозмездные поступления от других бюджетов бюджетной системы Российской Федерации</t>
  </si>
  <si>
    <t>2 02 15002 10 0000 150</t>
  </si>
  <si>
    <t>2 02 29999 10 0000 150</t>
  </si>
  <si>
    <t>2 02 35118 10 0000 150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</si>
  <si>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</si>
  <si>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</si>
  <si>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</si>
  <si>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</si>
  <si>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</si>
  <si>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</si>
  <si>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2 18 00000 00 0000 000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</si>
  <si>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</si>
  <si>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</si>
  <si>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</si>
  <si>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прибыль, доходы</t>
  </si>
  <si>
    <t>- Прочие</t>
  </si>
  <si>
    <t>Специальные расходы</t>
  </si>
  <si>
    <t>Обеспечение проведения выборов и референдумов</t>
  </si>
  <si>
    <t>Муниципальная программа "Использование и охрана земель на территории сельского поселения Богдановка муниципального района Нефтегорский Самарской области" на 2019- 2021 годы</t>
  </si>
  <si>
    <t>12</t>
  </si>
  <si>
    <t>Другие вопросы в области национальной экономики</t>
  </si>
  <si>
    <t>Физическая культура</t>
  </si>
  <si>
    <t>14 0 00 00000</t>
  </si>
  <si>
    <t>2 02 49999 10 0000 150</t>
  </si>
  <si>
    <t>Прочие межбюджетные трансферты, передаваемые бюджетам сельских поселений</t>
  </si>
  <si>
    <t xml:space="preserve">Приложение №1
к постановлению 
сельского поселения Богдановка 
муниципального района Нефтегорский
Самарской области 
</t>
  </si>
  <si>
    <t>2 02 16001 10 0000 150</t>
  </si>
  <si>
    <t xml:space="preserve">Приложение №2
к постановлению
сельского поселения Богдановка 
муниципального района Нефтегорский
Самарской области 
</t>
  </si>
  <si>
    <t xml:space="preserve">Приложение № 3
к постановлению 
сельского поселения Богдановка 
муниципального района Нефтегорский
Самарской области 
</t>
  </si>
  <si>
    <t>Социальные выплаты гражданам , кроме публичных нормативных социальных выплат</t>
  </si>
  <si>
    <t>Муниципальная программа "Управление муниципальным имуществом и распоряжение земельными участками сельского поселения Богдановка муниципального района Нефтегорский Самарской области на 2021-2025 годы"</t>
  </si>
  <si>
    <t>Муниципальная программа «Обеспечение деятельности органов местного самоуправления сельского поселения Богдановка муниципального  района  Нефтегорский Самарской области на 2021-2025 годы»</t>
  </si>
  <si>
    <t>Муниципальная программа «Энергосбережение и повышение энергетической эффективности на территории сельского поселения Богдановка муниципального района Нефтегорский Самарской области на 2020 год и период до 2024 года»</t>
  </si>
  <si>
    <t>0</t>
  </si>
  <si>
    <t>Муниципальная программа "По вопросам обеспечения пожарной безопасности  на территории сельского поселении Богдановка  муниципального района Нефтегорский Самарской области на 2021 -2025 годы"</t>
  </si>
  <si>
    <t xml:space="preserve">Муниципальная программа "По профилактике терроризма и экстремизма, а также минимизации и (или) ликвидации последствий  проявлений терроризма  и экстремизма  на территории   сельского  поселения  Богдановка муниципального района Нефтегорский Самарской области на период 2021 – 2025 годы
</t>
  </si>
  <si>
    <t>Муниципальная программа «Охрана окружающей среды, экологического образования, просвещения и формирования экологической культуры в сельском поселении Богдановка муниципального района Нефтегорский Самарской области на 2021 -2025 годы »</t>
  </si>
  <si>
    <t>Муниципальная программа «Охрана окружающей среды, экологического образования, просвещения и формирования экологической культуры в сельском поселении Богдановка муниципального района Нефтегорский Самарской области 2021 -2025 годы»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</si>
  <si>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2021 -2025 годы»</t>
  </si>
  <si>
    <t>Муниципальная программа «Управление муниципальным имуществом сельского поселения Богдановка муниципального района Нефтегорский Самарской области на 2021-2025 годы»</t>
  </si>
  <si>
    <t>12 0 00 00000</t>
  </si>
  <si>
    <t>13 0 00 00000</t>
  </si>
  <si>
    <t>Муниципальная программа "Использование и охрана земель на территории сельского поселения Богдановка муниципального района Нефтегорский Самарской области" на 2019- 2024 годы</t>
  </si>
  <si>
    <t>Муниципальная программа "Благоустройство территории сельского поселения Богдановка муниципального района Нефтегорский Самарской области на 2015 -2025 годы»</t>
  </si>
  <si>
    <t>Муниципальная программа «Развитие физической культуры и спорта сельского поселения Богдановка муниципального района Нефтегорский Самарской области на 2017-2025 годы»</t>
  </si>
  <si>
    <t>Муниципальная программа "Благоустройство территории сельского поселения Богдановка муниципального района Нефтегорский Самарской области на 2015 -2025 годы "</t>
  </si>
  <si>
    <t>Муниципальная программа «Сохранение и развитие культуры сельского поселения Богдановка муниципального района Нефтегорский Самарской области на 2017-2025 годы»</t>
  </si>
  <si>
    <r>
      <t xml:space="preserve">Муниципальная программа "Благоустройство территории сельского поселения Богдановка муниципального района Нефтегорский Самарской области </t>
    </r>
    <r>
      <rPr>
        <b/>
        <sz val="9"/>
        <color rgb="FF000000"/>
        <rFont val="Times New Roman"/>
        <family val="2"/>
      </rPr>
      <t xml:space="preserve">2015 -2025годы </t>
    </r>
    <r>
      <rPr>
        <b/>
        <sz val="9"/>
        <color theme="1"/>
        <rFont val="Times New Roman"/>
        <family val="2"/>
      </rPr>
      <t>»</t>
    </r>
  </si>
  <si>
    <r>
      <t xml:space="preserve">Муниципальная программа"Модернизация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</t>
    </r>
    <r>
      <rPr>
        <b/>
        <sz val="9"/>
        <color rgb="FF000000"/>
        <rFont val="Times New Roman"/>
        <family val="2"/>
      </rPr>
      <t>2015 -2024 годы</t>
    </r>
    <r>
      <rPr>
        <b/>
        <sz val="9"/>
        <color theme="1"/>
        <rFont val="Times New Roman"/>
        <family val="2"/>
      </rPr>
      <t>»</t>
    </r>
  </si>
  <si>
    <t xml:space="preserve">Муниципальная программа "Использование и охрана земель на территории сельского  поселения  Богдановка муниципального района Нефтегорский Самарской области" на 2019 – 2024 годы
</t>
  </si>
  <si>
    <t>Межрайонная ИФНС №11 по Самарской области</t>
  </si>
  <si>
    <t>Муниципальная программа 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2015 -2025 годы "</t>
  </si>
  <si>
    <t>за 1 квартал 2024 года по кодам классификации доходов бюджета</t>
  </si>
  <si>
    <t>План 2024 год</t>
  </si>
  <si>
    <t>Исполнение 1 квартал 2024 года</t>
  </si>
  <si>
    <t>Доходы, получаемые в виде арендной платы, а также средства от продажи права на заключение договоров аренды за земли, находящиеся в  собственности сельских поселений (за исключением земельных участков муниципальных бюджетных и автономных учреждений)</t>
  </si>
  <si>
    <t>1 11 05 025 10 0000 120</t>
  </si>
  <si>
    <t>2 02 27576 10 0000 150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</si>
  <si>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(04.01.00)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</si>
  <si>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(03.01.00)</t>
  </si>
  <si>
    <t xml:space="preserve">Доходы бюджета сельского поселения Богдановка муниципального района Нефтегорский Самарской области за 1 квартал  2024 года по кодам видов доходов, подвидов доходов бюджетной классификации
</t>
  </si>
  <si>
    <t>Факт. испол.           за 1 квартал 2024г.</t>
  </si>
  <si>
    <t>Ведомственная структура расходов бюджета сельского поселения Богдановка муниципального района Нефтегорский Самарской области за 1 квартал 2024 года</t>
  </si>
  <si>
    <t>Утверждено на  2024год</t>
  </si>
  <si>
    <t>Исполнено за 1 квартал  2024 года</t>
  </si>
  <si>
    <t>17</t>
  </si>
  <si>
    <t>Муниципальная программа "Развитие коммунальной инфраструктуры сельского поселения Богдановка муниципального района Нефтегорский Самарской области на 2022-2026 годы"</t>
  </si>
  <si>
    <t>Муниципальная программа "Комплексное развитие сельских территорий в сельском поселении Богдановка муниципального района Нефтегорский Самарской области на 2024-2025 годы"</t>
  </si>
  <si>
    <t>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за  1 квартал 2024 года</t>
  </si>
  <si>
    <t>Исполнено   за 1 квартал 2024 года</t>
  </si>
  <si>
    <t>10 0 00 00000</t>
  </si>
  <si>
    <t>17 0 00 00000</t>
  </si>
  <si>
    <t>Источники внутреннего финансирования дефицита бюджета сельского поселения Богдановка за 1 квартал 2024 года по кодам классификации источников финансирования дефицита бюджета (руб.)</t>
  </si>
  <si>
    <t>Утверждено 2024 год</t>
  </si>
  <si>
    <t>Исполнено  за 1 квартал  2024 года</t>
  </si>
  <si>
    <t>Источники внутреннего финансирования дефицита бюджета сельского поселения Богдановка за 1 квартал 2024 года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бюджета (руб.)</t>
  </si>
  <si>
    <t>Исполнено  за 1 квартал 2024 года</t>
  </si>
  <si>
    <t>Распределение бюджетных ассигнований по разделам, подразделам, целевым статьям и подгруппам видов расходов классификации бюджета сельского поселения Богдановка муниципального района Нефтегорский Самарской области за 1квартал  2024 года</t>
  </si>
  <si>
    <t>Утверждено на 2024 год</t>
  </si>
  <si>
    <t>Фактически исполнено за  1 квартал 2024года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</si>
</sst>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scheme val="minor"/>
    </font>
    <font>
      <sz val="9"/>
      <color theme="1"/>
      <name val="Times New Roman"/>
      <family val="2"/>
      <charset val="204"/>
      <scheme val="minor"/>
    </font>
    <font>
      <b/>
      <sz val="9"/>
      <color theme="1"/>
      <name val="Times New Roman"/>
      <family val="2"/>
      <charset val="204"/>
      <scheme val="minor"/>
    </font>
    <font>
      <b/>
      <sz val="10"/>
      <color theme="1"/>
      <name val="Times New Roman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2"/>
      <charset val="204"/>
      <scheme val="minor"/>
    </font>
    <font>
      <b/>
      <sz val="9"/>
      <color rgb="FF000000"/>
      <name val="Times New Roman"/>
      <family val="2"/>
      <charset val="204"/>
      <scheme val="minor"/>
    </font>
    <font>
      <b/>
      <sz val="9"/>
      <color theme="1"/>
      <name val="Times New Roman"/>
      <family val="1"/>
      <charset val="204"/>
      <scheme val="minor"/>
    </font>
    <font>
      <b/>
      <sz val="9"/>
      <color rgb="FF000000"/>
      <name val="Times New Roman"/>
      <family val="1"/>
      <charset val="204"/>
      <scheme val="minor"/>
    </font>
    <font>
      <sz val="9"/>
      <name val="Times New Roman"/>
      <family val="2"/>
      <charset val="204"/>
      <scheme val="minor"/>
    </font>
    <font>
      <b/>
      <sz val="9"/>
      <name val="Times New Roman"/>
      <family val="2"/>
      <charset val="204"/>
      <scheme val="minor"/>
    </font>
    <font>
      <sz val="9"/>
      <color theme="1"/>
      <name val="Times New Roman"/>
      <family val="2"/>
      <scheme val="minor"/>
    </font>
    <font>
      <sz val="10"/>
      <color theme="1"/>
      <name val="Times New Roman"/>
      <family val="2"/>
      <scheme val="minor"/>
    </font>
    <font>
      <b/>
      <sz val="9"/>
      <color theme="1"/>
      <name val="Times New Roman"/>
      <family val="2"/>
    </font>
    <font>
      <b/>
      <sz val="9"/>
      <color rgb="FF000000"/>
      <name val="Times New Roman"/>
      <family val="2"/>
    </font>
    <font>
      <sz val="9"/>
      <color theme="1"/>
      <name val="Times New Roman"/>
      <family val="2"/>
    </font>
    <font>
      <b/>
      <sz val="9"/>
      <color rgb="FF000000"/>
      <name val="Times New Roman"/>
      <family val="2"/>
      <scheme val="minor"/>
    </font>
    <font>
      <b/>
      <sz val="9"/>
      <color theme="1"/>
      <name val="Times New Roman"/>
      <family val="2"/>
      <scheme val="minor"/>
    </font>
    <font>
      <b/>
      <sz val="11"/>
      <color theme="1"/>
      <name val="Times New Roman"/>
      <family val="1"/>
      <charset val="204"/>
      <scheme val="minor"/>
    </font>
    <font>
      <sz val="11"/>
      <name val="Times New Roman"/>
      <family val="2"/>
      <charset val="204"/>
      <scheme val="minor"/>
    </font>
    <font>
      <b/>
      <sz val="9"/>
      <name val="Times New Roman"/>
      <family val="1"/>
      <charset val="204"/>
      <scheme val="minor"/>
    </font>
    <font>
      <sz val="9"/>
      <color theme="1"/>
      <name val="Times New Roman"/>
      <family val="1"/>
      <charset val="204"/>
      <scheme val="minor"/>
    </font>
    <font>
      <sz val="9"/>
      <color rgb="FF000000"/>
      <name val="Times New Roman"/>
      <family val="1"/>
      <charset val="204"/>
      <scheme val="minor"/>
    </font>
    <font>
      <sz val="9"/>
      <name val="Times New Roman"/>
      <family val="1"/>
      <charset val="204"/>
      <scheme val="minor"/>
    </font>
    <font>
      <b/>
      <sz val="11"/>
      <color theme="0"/>
      <name val="Times New Roman"/>
      <family val="2"/>
      <charset val="204"/>
      <scheme val="minor"/>
    </font>
    <font>
      <sz val="11"/>
      <color theme="0"/>
      <name val="Times New Roman"/>
      <family val="2"/>
      <charset val="204"/>
      <scheme val="minor"/>
    </font>
    <font>
      <sz val="9"/>
      <color rgb="FFFF0000"/>
      <name val="Times New Roman"/>
      <family val="2"/>
      <scheme val="minor"/>
    </font>
    <font>
      <b/>
      <sz val="11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2"/>
      <scheme val="minor"/>
    </font>
    <font>
      <b/>
      <sz val="12"/>
      <color theme="1"/>
      <name val="Times New Roman"/>
      <family val="1"/>
      <charset val="204"/>
      <scheme val="minor"/>
    </font>
    <font>
      <sz val="9"/>
      <name val="Times New Roman"/>
      <family val="2"/>
      <scheme val="minor"/>
    </font>
    <font>
      <sz val="9"/>
      <name val="Times New Roman"/>
      <family val="2"/>
    </font>
    <font>
      <sz val="11"/>
      <color theme="1"/>
      <name val="Times New Roman"/>
      <family val="1"/>
      <charset val="204"/>
      <scheme val="minor"/>
    </font>
    <font>
      <b/>
      <sz val="11"/>
      <color rgb="FF000000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0">
    <xf numFmtId="0" fontId="0" fillId="0" borderId="0" xfId="0"/>
    <xf numFmtId="0" fontId="3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7" fillId="0" borderId="0" xfId="0" applyFont="1"/>
    <xf numFmtId="0" fontId="12" fillId="0" borderId="2" xfId="0" applyFont="1" applyBorder="1" applyAlignment="1">
      <alignment horizontal="center" vertical="center" wrapText="1"/>
    </xf>
    <xf numFmtId="0" fontId="1" fillId="0" borderId="0" xfId="0" applyFont="1"/>
    <xf numFmtId="0" fontId="13" fillId="0" borderId="2" xfId="0" applyFont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3" borderId="0" xfId="0" applyFont="1" applyFill="1"/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3" fillId="2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23" fillId="0" borderId="2" xfId="0" applyFont="1" applyBorder="1" applyAlignment="1">
      <alignment wrapText="1"/>
    </xf>
    <xf numFmtId="0" fontId="23" fillId="0" borderId="2" xfId="0" applyFont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4" fontId="21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4" fontId="15" fillId="0" borderId="2" xfId="0" applyNumberFormat="1" applyFont="1" applyBorder="1" applyAlignment="1">
      <alignment vertical="center"/>
    </xf>
    <xf numFmtId="4" fontId="0" fillId="0" borderId="0" xfId="0" applyNumberFormat="1"/>
    <xf numFmtId="0" fontId="26" fillId="0" borderId="0" xfId="0" applyFont="1"/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top" wrapText="1"/>
    </xf>
    <xf numFmtId="49" fontId="17" fillId="2" borderId="2" xfId="0" applyNumberFormat="1" applyFont="1" applyFill="1" applyBorder="1" applyAlignment="1">
      <alignment horizontal="center" vertical="center"/>
    </xf>
    <xf numFmtId="0" fontId="27" fillId="0" borderId="0" xfId="0" applyFont="1"/>
    <xf numFmtId="2" fontId="2" fillId="0" borderId="0" xfId="0" applyNumberFormat="1" applyFont="1"/>
    <xf numFmtId="0" fontId="29" fillId="2" borderId="2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vertical="top" wrapText="1"/>
    </xf>
    <xf numFmtId="49" fontId="29" fillId="2" borderId="2" xfId="0" applyNumberFormat="1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vertical="top" wrapText="1"/>
    </xf>
    <xf numFmtId="49" fontId="29" fillId="4" borderId="2" xfId="0" applyNumberFormat="1" applyFont="1" applyFill="1" applyBorder="1" applyAlignment="1">
      <alignment horizontal="center" vertical="center"/>
    </xf>
    <xf numFmtId="4" fontId="31" fillId="4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32" fillId="4" borderId="0" xfId="0" applyFont="1" applyFill="1"/>
    <xf numFmtId="0" fontId="33" fillId="4" borderId="0" xfId="0" applyFont="1" applyFill="1"/>
    <xf numFmtId="0" fontId="23" fillId="0" borderId="2" xfId="0" applyFont="1" applyBorder="1" applyAlignment="1">
      <alignment vertical="center" wrapText="1"/>
    </xf>
    <xf numFmtId="0" fontId="21" fillId="2" borderId="2" xfId="0" applyFont="1" applyFill="1" applyBorder="1" applyAlignment="1">
      <alignment vertical="top" wrapText="1"/>
    </xf>
    <xf numFmtId="0" fontId="21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4" fontId="2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vertical="top" wrapText="1"/>
    </xf>
    <xf numFmtId="4" fontId="34" fillId="0" borderId="0" xfId="0" applyNumberFormat="1" applyFont="1"/>
    <xf numFmtId="0" fontId="5" fillId="2" borderId="2" xfId="0" applyFont="1" applyFill="1" applyBorder="1" applyAlignment="1">
      <alignment wrapText="1"/>
    </xf>
    <xf numFmtId="4" fontId="5" fillId="2" borderId="2" xfId="0" applyNumberFormat="1" applyFont="1" applyFill="1" applyBorder="1" applyAlignment="1">
      <alignment horizontal="center" vertical="center"/>
    </xf>
    <xf numFmtId="0" fontId="35" fillId="0" borderId="0" xfId="0" applyFont="1"/>
    <xf numFmtId="0" fontId="31" fillId="4" borderId="2" xfId="0" applyFont="1" applyFill="1" applyBorder="1" applyAlignment="1">
      <alignment horizontal="center" vertical="center"/>
    </xf>
    <xf numFmtId="49" fontId="31" fillId="4" borderId="2" xfId="0" applyNumberFormat="1" applyFont="1" applyFill="1" applyBorder="1" applyAlignment="1">
      <alignment horizontal="center" vertical="center"/>
    </xf>
    <xf numFmtId="0" fontId="36" fillId="4" borderId="0" xfId="0" applyFont="1" applyFill="1"/>
    <xf numFmtId="0" fontId="36" fillId="2" borderId="0" xfId="0" applyFont="1" applyFill="1"/>
    <xf numFmtId="4" fontId="8" fillId="2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6" fillId="0" borderId="0" xfId="0" applyFont="1"/>
    <xf numFmtId="0" fontId="38" fillId="0" borderId="2" xfId="0" applyFont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4" fontId="37" fillId="2" borderId="2" xfId="0" applyNumberFormat="1" applyFont="1" applyFill="1" applyBorder="1" applyAlignment="1">
      <alignment horizontal="center" vertical="center"/>
    </xf>
    <xf numFmtId="0" fontId="35" fillId="2" borderId="0" xfId="0" applyFont="1" applyFill="1"/>
    <xf numFmtId="0" fontId="38" fillId="0" borderId="2" xfId="0" applyFont="1" applyBorder="1" applyAlignment="1">
      <alignment vertical="top" wrapText="1"/>
    </xf>
    <xf numFmtId="0" fontId="31" fillId="0" borderId="2" xfId="0" applyFont="1" applyBorder="1" applyAlignment="1">
      <alignment horizontal="center" vertical="center"/>
    </xf>
    <xf numFmtId="4" fontId="38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37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4" fontId="12" fillId="0" borderId="7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6" fillId="0" borderId="2" xfId="0" applyNumberFormat="1" applyFont="1" applyBorder="1" applyAlignment="1">
      <alignment horizontal="center" vertical="center"/>
    </xf>
    <xf numFmtId="0" fontId="26" fillId="0" borderId="2" xfId="0" applyFont="1" applyBorder="1"/>
    <xf numFmtId="0" fontId="39" fillId="0" borderId="0" xfId="0" applyFont="1"/>
    <xf numFmtId="49" fontId="3" fillId="0" borderId="0" xfId="0" applyNumberFormat="1" applyFont="1"/>
    <xf numFmtId="49" fontId="39" fillId="0" borderId="0" xfId="0" applyNumberFormat="1" applyFont="1"/>
    <xf numFmtId="49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/>
    <xf numFmtId="49" fontId="4" fillId="0" borderId="2" xfId="0" applyNumberFormat="1" applyFont="1" applyBorder="1"/>
    <xf numFmtId="49" fontId="0" fillId="0" borderId="2" xfId="0" applyNumberFormat="1" applyBorder="1"/>
    <xf numFmtId="49" fontId="29" fillId="0" borderId="2" xfId="0" applyNumberFormat="1" applyFont="1" applyBorder="1"/>
    <xf numFmtId="49" fontId="26" fillId="0" borderId="2" xfId="0" applyNumberFormat="1" applyFont="1" applyBorder="1"/>
    <xf numFmtId="4" fontId="8" fillId="0" borderId="2" xfId="0" applyNumberFormat="1" applyFont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4" fontId="18" fillId="4" borderId="2" xfId="0" applyNumberFormat="1" applyFont="1" applyFill="1" applyBorder="1" applyAlignment="1">
      <alignment horizontal="center" vertical="center"/>
    </xf>
    <xf numFmtId="4" fontId="31" fillId="2" borderId="2" xfId="0" applyNumberFormat="1" applyFont="1" applyFill="1" applyBorder="1" applyAlignment="1">
      <alignment horizontal="center" vertical="center"/>
    </xf>
    <xf numFmtId="4" fontId="31" fillId="0" borderId="2" xfId="0" applyNumberFormat="1" applyFont="1" applyBorder="1" applyAlignment="1">
      <alignment horizontal="center" vertical="center"/>
    </xf>
    <xf numFmtId="0" fontId="11" fillId="4" borderId="4" xfId="0" applyFont="1" applyFill="1" applyBorder="1" applyAlignment="1">
      <alignment vertic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wrapText="1"/>
    </xf>
    <xf numFmtId="4" fontId="2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26" fillId="0" borderId="2" xfId="0" applyFont="1" applyBorder="1" applyAlignment="1">
      <alignment horizontal="center"/>
    </xf>
    <xf numFmtId="4" fontId="42" fillId="0" borderId="2" xfId="0" applyNumberFormat="1" applyFont="1" applyBorder="1" applyAlignment="1">
      <alignment horizontal="center" vertical="center"/>
    </xf>
    <xf numFmtId="4" fontId="43" fillId="0" borderId="2" xfId="0" applyNumberFormat="1" applyFont="1" applyBorder="1" applyAlignment="1">
      <alignment horizontal="center" vertical="center"/>
    </xf>
    <xf numFmtId="4" fontId="44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" fontId="35" fillId="4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vertical="top" wrapText="1"/>
    </xf>
    <xf numFmtId="49" fontId="9" fillId="5" borderId="2" xfId="0" applyNumberFormat="1" applyFont="1" applyFill="1" applyBorder="1" applyAlignment="1">
      <alignment horizontal="center" vertical="center"/>
    </xf>
    <xf numFmtId="4" fontId="9" fillId="5" borderId="2" xfId="0" applyNumberFormat="1" applyFont="1" applyFill="1" applyBorder="1" applyAlignment="1">
      <alignment horizontal="center" vertical="center"/>
    </xf>
    <xf numFmtId="4" fontId="18" fillId="5" borderId="2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vertical="top" wrapText="1"/>
    </xf>
    <xf numFmtId="0" fontId="15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vertical="top" wrapText="1"/>
    </xf>
    <xf numFmtId="49" fontId="15" fillId="5" borderId="2" xfId="0" applyNumberFormat="1" applyFont="1" applyFill="1" applyBorder="1" applyAlignment="1">
      <alignment horizontal="center" vertical="center"/>
    </xf>
    <xf numFmtId="4" fontId="28" fillId="5" borderId="2" xfId="0" applyNumberFormat="1" applyFont="1" applyFill="1" applyBorder="1" applyAlignment="1">
      <alignment horizontal="center" vertical="center"/>
    </xf>
    <xf numFmtId="4" fontId="14" fillId="5" borderId="2" xfId="0" applyNumberFormat="1" applyFont="1" applyFill="1" applyBorder="1" applyAlignment="1">
      <alignment horizontal="center" vertical="center" wrapText="1"/>
    </xf>
    <xf numFmtId="4" fontId="15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vertical="center"/>
    </xf>
    <xf numFmtId="49" fontId="6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49" fontId="37" fillId="2" borderId="2" xfId="0" applyNumberFormat="1" applyFont="1" applyFill="1" applyBorder="1" applyAlignment="1">
      <alignment vertical="top" wrapText="1"/>
    </xf>
    <xf numFmtId="0" fontId="45" fillId="0" borderId="2" xfId="0" applyFont="1" applyFill="1" applyBorder="1" applyAlignment="1">
      <alignment vertical="top" wrapText="1"/>
    </xf>
    <xf numFmtId="4" fontId="46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26" fillId="0" borderId="2" xfId="0" applyNumberFormat="1" applyFont="1" applyBorder="1" applyAlignment="1">
      <alignment horizontal="center" vertical="center"/>
    </xf>
    <xf numFmtId="0" fontId="36" fillId="0" borderId="2" xfId="0" applyFont="1" applyBorder="1"/>
    <xf numFmtId="4" fontId="36" fillId="0" borderId="2" xfId="0" applyNumberFormat="1" applyFont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/>
    </xf>
    <xf numFmtId="0" fontId="35" fillId="4" borderId="0" xfId="0" applyFont="1" applyFill="1"/>
    <xf numFmtId="0" fontId="37" fillId="0" borderId="2" xfId="0" applyFont="1" applyBorder="1" applyAlignment="1">
      <alignment horizontal="center" vertical="center"/>
    </xf>
    <xf numFmtId="4" fontId="35" fillId="0" borderId="2" xfId="0" applyNumberFormat="1" applyFont="1" applyBorder="1" applyAlignment="1">
      <alignment horizontal="center" vertical="center"/>
    </xf>
    <xf numFmtId="0" fontId="35" fillId="0" borderId="2" xfId="0" applyFont="1" applyBorder="1"/>
    <xf numFmtId="0" fontId="38" fillId="4" borderId="2" xfId="0" applyFont="1" applyFill="1" applyBorder="1" applyAlignment="1">
      <alignment horizontal="center" vertical="center"/>
    </xf>
    <xf numFmtId="4" fontId="36" fillId="4" borderId="2" xfId="0" applyNumberFormat="1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49" fontId="50" fillId="5" borderId="2" xfId="0" applyNumberFormat="1" applyFont="1" applyFill="1" applyBorder="1" applyAlignment="1">
      <alignment vertical="top" wrapText="1"/>
    </xf>
    <xf numFmtId="49" fontId="50" fillId="2" borderId="2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center"/>
    </xf>
    <xf numFmtId="49" fontId="29" fillId="5" borderId="2" xfId="0" applyNumberFormat="1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vertical="top"/>
    </xf>
    <xf numFmtId="4" fontId="8" fillId="0" borderId="2" xfId="0" applyNumberFormat="1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4" fontId="42" fillId="2" borderId="2" xfId="0" applyNumberFormat="1" applyFont="1" applyFill="1" applyBorder="1" applyAlignment="1">
      <alignment horizontal="center" vertical="center"/>
    </xf>
    <xf numFmtId="4" fontId="28" fillId="2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49" fontId="38" fillId="0" borderId="2" xfId="0" applyNumberFormat="1" applyFont="1" applyFill="1" applyBorder="1" applyAlignment="1">
      <alignment vertical="top" wrapText="1"/>
    </xf>
    <xf numFmtId="49" fontId="31" fillId="0" borderId="2" xfId="0" applyNumberFormat="1" applyFont="1" applyFill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vertical="top" wrapText="1"/>
    </xf>
    <xf numFmtId="49" fontId="28" fillId="3" borderId="2" xfId="0" applyNumberFormat="1" applyFont="1" applyFill="1" applyBorder="1" applyAlignment="1">
      <alignment horizontal="center" vertical="center"/>
    </xf>
    <xf numFmtId="4" fontId="28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top" wrapText="1"/>
    </xf>
    <xf numFmtId="49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18" fillId="3" borderId="2" xfId="0" applyNumberFormat="1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vertical="top" wrapText="1"/>
    </xf>
    <xf numFmtId="49" fontId="8" fillId="6" borderId="2" xfId="0" applyNumberFormat="1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4" fontId="31" fillId="6" borderId="2" xfId="0" applyNumberFormat="1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23" fillId="2" borderId="2" xfId="0" applyFont="1" applyFill="1" applyBorder="1" applyAlignment="1">
      <alignment vertical="top" wrapText="1"/>
    </xf>
    <xf numFmtId="4" fontId="43" fillId="2" borderId="2" xfId="0" applyNumberFormat="1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top" wrapText="1"/>
    </xf>
    <xf numFmtId="0" fontId="38" fillId="0" borderId="5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top" wrapText="1"/>
    </xf>
    <xf numFmtId="0" fontId="37" fillId="0" borderId="4" xfId="0" applyFont="1" applyBorder="1" applyAlignment="1">
      <alignment horizontal="center" vertical="top" wrapText="1"/>
    </xf>
    <xf numFmtId="0" fontId="37" fillId="0" borderId="5" xfId="0" applyFont="1" applyBorder="1" applyAlignment="1">
      <alignment horizontal="center" vertical="top" wrapText="1"/>
    </xf>
    <xf numFmtId="0" fontId="3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7" fillId="4" borderId="3" xfId="0" applyFont="1" applyFill="1" applyBorder="1" applyAlignment="1">
      <alignment horizontal="center" vertical="center"/>
    </xf>
    <xf numFmtId="0" fontId="47" fillId="4" borderId="4" xfId="0" applyFont="1" applyFill="1" applyBorder="1" applyAlignment="1">
      <alignment horizontal="center" vertical="center"/>
    </xf>
    <xf numFmtId="0" fontId="47" fillId="4" borderId="5" xfId="0" applyFont="1" applyFill="1" applyBorder="1" applyAlignment="1">
      <alignment horizontal="center" vertical="center"/>
    </xf>
    <xf numFmtId="0" fontId="37" fillId="4" borderId="3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7" fillId="4" borderId="5" xfId="0" applyFont="1" applyFill="1" applyBorder="1" applyAlignment="1">
      <alignment horizontal="center" vertical="center"/>
    </xf>
    <xf numFmtId="0" fontId="38" fillId="0" borderId="3" xfId="0" applyNumberFormat="1" applyFont="1" applyBorder="1" applyAlignment="1">
      <alignment horizontal="center" vertical="top" wrapText="1"/>
    </xf>
    <xf numFmtId="0" fontId="38" fillId="0" borderId="4" xfId="0" applyNumberFormat="1" applyFont="1" applyBorder="1" applyAlignment="1">
      <alignment horizontal="center" vertical="top" wrapText="1"/>
    </xf>
    <xf numFmtId="0" fontId="38" fillId="0" borderId="5" xfId="0" applyNumberFormat="1" applyFont="1" applyBorder="1" applyAlignment="1">
      <alignment horizontal="center" vertical="top" wrapText="1"/>
    </xf>
    <xf numFmtId="0" fontId="46" fillId="4" borderId="3" xfId="0" applyFont="1" applyFill="1" applyBorder="1" applyAlignment="1">
      <alignment horizontal="center" vertical="center" wrapText="1"/>
    </xf>
    <xf numFmtId="0" fontId="46" fillId="4" borderId="4" xfId="0" applyFont="1" applyFill="1" applyBorder="1" applyAlignment="1">
      <alignment horizontal="center" vertical="center" wrapText="1"/>
    </xf>
    <xf numFmtId="0" fontId="46" fillId="4" borderId="5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8" fillId="4" borderId="3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49" fillId="0" borderId="0" xfId="0" applyFont="1" applyFill="1" applyAlignment="1">
      <alignment horizontal="right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28" fillId="4" borderId="3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47" fillId="4" borderId="3" xfId="0" applyFont="1" applyFill="1" applyBorder="1" applyAlignment="1">
      <alignment horizontal="center" vertical="center" wrapText="1"/>
    </xf>
    <xf numFmtId="0" fontId="47" fillId="4" borderId="4" xfId="0" applyFont="1" applyFill="1" applyBorder="1" applyAlignment="1">
      <alignment horizontal="center" vertical="center" wrapText="1"/>
    </xf>
    <xf numFmtId="0" fontId="47" fillId="4" borderId="5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right" vertical="center"/>
    </xf>
    <xf numFmtId="0" fontId="11" fillId="0" borderId="1" xfId="0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 vertical="top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top" wrapText="1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0" fillId="0" borderId="0" xfId="0" applyFont="1" applyAlignment="1">
      <alignment horizontal="right" vertical="top"/>
    </xf>
    <xf numFmtId="0" fontId="4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0" fillId="0" borderId="0" xfId="0" applyFont="1" applyAlignment="1">
      <alignment horizontal="right"/>
    </xf>
    <xf numFmtId="49" fontId="4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40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view="pageLayout" topLeftCell="A24" zoomScale="110" zoomScaleNormal="100" zoomScalePageLayoutView="110" workbookViewId="0">
      <selection activeCell="J31" sqref="J31:J32"/>
    </sheetView>
  </sheetViews>
  <sheetFormatPr defaultRowHeight="15" x14ac:dyDescent="0.25"/>
  <cols>
    <col min="1" max="1" width="6.42578125" customWidth="1"/>
    <col min="2" max="2" width="7.140625" customWidth="1"/>
    <col min="3" max="3" width="6.7109375" customWidth="1"/>
    <col min="4" max="4" width="3.85546875" customWidth="1"/>
    <col min="5" max="5" width="9.140625" customWidth="1"/>
    <col min="6" max="6" width="6.7109375" customWidth="1"/>
    <col min="7" max="7" width="28.140625" customWidth="1"/>
    <col min="8" max="8" width="20.7109375" hidden="1" customWidth="1"/>
    <col min="9" max="9" width="0.42578125" hidden="1" customWidth="1"/>
    <col min="10" max="10" width="12.5703125" style="87" customWidth="1"/>
    <col min="11" max="11" width="12.85546875" style="87" customWidth="1"/>
  </cols>
  <sheetData>
    <row r="1" spans="1:12" ht="66.75" customHeight="1" x14ac:dyDescent="0.25">
      <c r="A1" s="264" t="s">
        <v>195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2" ht="15" customHeight="1" x14ac:dyDescent="0.25">
      <c r="A2" s="81"/>
      <c r="B2" s="81"/>
      <c r="C2" s="81"/>
      <c r="D2" s="81"/>
      <c r="E2" s="81"/>
      <c r="F2" s="81"/>
      <c r="G2" s="265"/>
      <c r="H2" s="265"/>
      <c r="I2" s="265"/>
      <c r="J2" s="265"/>
      <c r="K2" s="265"/>
    </row>
    <row r="3" spans="1:12" x14ac:dyDescent="0.25">
      <c r="A3" s="266" t="s">
        <v>89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2" ht="15" customHeight="1" x14ac:dyDescent="0.25">
      <c r="A4" s="267" t="s">
        <v>90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12" ht="15" customHeight="1" x14ac:dyDescent="0.25">
      <c r="A5" s="268" t="s">
        <v>222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</row>
    <row r="6" spans="1:12" ht="15" customHeight="1" x14ac:dyDescent="0.25">
      <c r="A6" s="268" t="s">
        <v>91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</row>
    <row r="7" spans="1:12" ht="15" customHeight="1" x14ac:dyDescent="0.25">
      <c r="A7" s="269" t="s">
        <v>92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</row>
    <row r="8" spans="1:12" s="1" customFormat="1" ht="93.75" customHeight="1" x14ac:dyDescent="0.25">
      <c r="A8" s="5" t="s">
        <v>93</v>
      </c>
      <c r="B8" s="276" t="s">
        <v>94</v>
      </c>
      <c r="C8" s="277"/>
      <c r="D8" s="278"/>
      <c r="E8" s="279" t="s">
        <v>95</v>
      </c>
      <c r="F8" s="280"/>
      <c r="G8" s="280"/>
      <c r="H8" s="281"/>
      <c r="J8" s="85" t="s">
        <v>223</v>
      </c>
      <c r="K8" s="85" t="s">
        <v>224</v>
      </c>
    </row>
    <row r="9" spans="1:12" ht="21" customHeight="1" x14ac:dyDescent="0.25">
      <c r="A9" s="141">
        <v>182</v>
      </c>
      <c r="B9" s="283" t="s">
        <v>96</v>
      </c>
      <c r="C9" s="284"/>
      <c r="D9" s="284"/>
      <c r="E9" s="284"/>
      <c r="F9" s="284"/>
      <c r="G9" s="284"/>
      <c r="H9" s="117"/>
      <c r="I9" s="117"/>
      <c r="J9" s="118">
        <f>J10+J11+J12+J13</f>
        <v>1295000</v>
      </c>
      <c r="K9" s="118">
        <f>K10+K11+K12+K13</f>
        <v>329257.90000000002</v>
      </c>
    </row>
    <row r="10" spans="1:12" s="73" customFormat="1" ht="63.75" customHeight="1" x14ac:dyDescent="0.25">
      <c r="A10" s="74">
        <v>182</v>
      </c>
      <c r="B10" s="282" t="s">
        <v>1</v>
      </c>
      <c r="C10" s="282"/>
      <c r="D10" s="282"/>
      <c r="E10" s="225" t="s">
        <v>2</v>
      </c>
      <c r="F10" s="226"/>
      <c r="G10" s="227"/>
      <c r="H10" s="175"/>
      <c r="I10" s="175"/>
      <c r="J10" s="176">
        <v>676000</v>
      </c>
      <c r="K10" s="176">
        <v>161429.64000000001</v>
      </c>
    </row>
    <row r="11" spans="1:12" s="73" customFormat="1" ht="76.5" customHeight="1" x14ac:dyDescent="0.25">
      <c r="A11" s="74">
        <v>182</v>
      </c>
      <c r="B11" s="237" t="s">
        <v>3</v>
      </c>
      <c r="C11" s="238"/>
      <c r="D11" s="239"/>
      <c r="E11" s="225" t="s">
        <v>4</v>
      </c>
      <c r="F11" s="226"/>
      <c r="G11" s="227"/>
      <c r="H11" s="175"/>
      <c r="I11" s="175"/>
      <c r="J11" s="176">
        <v>3000</v>
      </c>
      <c r="K11" s="176">
        <v>849.31</v>
      </c>
    </row>
    <row r="12" spans="1:12" s="73" customFormat="1" ht="64.5" customHeight="1" x14ac:dyDescent="0.25">
      <c r="A12" s="74">
        <v>182</v>
      </c>
      <c r="B12" s="240" t="s">
        <v>5</v>
      </c>
      <c r="C12" s="241"/>
      <c r="D12" s="242"/>
      <c r="E12" s="225" t="s">
        <v>6</v>
      </c>
      <c r="F12" s="226"/>
      <c r="G12" s="227"/>
      <c r="J12" s="176">
        <v>700000</v>
      </c>
      <c r="K12" s="176">
        <v>184117.95</v>
      </c>
    </row>
    <row r="13" spans="1:12" s="73" customFormat="1" ht="64.5" customHeight="1" x14ac:dyDescent="0.25">
      <c r="A13" s="74">
        <v>182</v>
      </c>
      <c r="B13" s="237" t="s">
        <v>7</v>
      </c>
      <c r="C13" s="238"/>
      <c r="D13" s="239"/>
      <c r="E13" s="225" t="s">
        <v>8</v>
      </c>
      <c r="F13" s="226"/>
      <c r="G13" s="227"/>
      <c r="J13" s="176">
        <v>-84000</v>
      </c>
      <c r="K13" s="176">
        <v>-17139</v>
      </c>
    </row>
    <row r="14" spans="1:12" s="73" customFormat="1" ht="38.25" customHeight="1" x14ac:dyDescent="0.25">
      <c r="A14" s="177">
        <v>182</v>
      </c>
      <c r="B14" s="243" t="s">
        <v>220</v>
      </c>
      <c r="C14" s="244"/>
      <c r="D14" s="244"/>
      <c r="E14" s="244"/>
      <c r="F14" s="244"/>
      <c r="G14" s="245"/>
      <c r="H14" s="67"/>
      <c r="I14" s="67"/>
      <c r="J14" s="142">
        <f>J15+J18+J20</f>
        <v>3759100</v>
      </c>
      <c r="K14" s="142">
        <f>K15+K18+K20</f>
        <v>1889204.66</v>
      </c>
    </row>
    <row r="15" spans="1:12" s="64" customFormat="1" ht="16.5" customHeight="1" x14ac:dyDescent="0.2">
      <c r="A15" s="177">
        <v>182</v>
      </c>
      <c r="B15" s="246" t="s">
        <v>9</v>
      </c>
      <c r="C15" s="247"/>
      <c r="D15" s="248"/>
      <c r="E15" s="243" t="s">
        <v>10</v>
      </c>
      <c r="F15" s="244"/>
      <c r="G15" s="245"/>
      <c r="H15" s="178"/>
      <c r="I15" s="178"/>
      <c r="J15" s="142">
        <f>J16+J17</f>
        <v>613000</v>
      </c>
      <c r="K15" s="142">
        <f>K16+K17</f>
        <v>121775.94</v>
      </c>
    </row>
    <row r="16" spans="1:12" s="73" customFormat="1" ht="65.25" customHeight="1" x14ac:dyDescent="0.25">
      <c r="A16" s="74">
        <v>182</v>
      </c>
      <c r="B16" s="222" t="s">
        <v>11</v>
      </c>
      <c r="C16" s="223"/>
      <c r="D16" s="224"/>
      <c r="E16" s="249" t="s">
        <v>168</v>
      </c>
      <c r="F16" s="250"/>
      <c r="G16" s="251"/>
      <c r="J16" s="176">
        <v>613000</v>
      </c>
      <c r="K16" s="176">
        <v>131546.85</v>
      </c>
      <c r="L16" s="72"/>
    </row>
    <row r="17" spans="1:11" s="73" customFormat="1" ht="42" customHeight="1" x14ac:dyDescent="0.25">
      <c r="A17" s="74">
        <v>182</v>
      </c>
      <c r="B17" s="222" t="s">
        <v>12</v>
      </c>
      <c r="C17" s="223"/>
      <c r="D17" s="224"/>
      <c r="E17" s="225" t="s">
        <v>13</v>
      </c>
      <c r="F17" s="226"/>
      <c r="G17" s="227"/>
      <c r="J17" s="176">
        <v>0</v>
      </c>
      <c r="K17" s="176">
        <v>-9770.91</v>
      </c>
    </row>
    <row r="18" spans="1:11" s="64" customFormat="1" ht="24" customHeight="1" x14ac:dyDescent="0.2">
      <c r="A18" s="179">
        <v>182</v>
      </c>
      <c r="B18" s="228" t="s">
        <v>153</v>
      </c>
      <c r="C18" s="229"/>
      <c r="D18" s="230"/>
      <c r="E18" s="261" t="s">
        <v>154</v>
      </c>
      <c r="F18" s="262"/>
      <c r="G18" s="263"/>
      <c r="J18" s="180">
        <f>J19</f>
        <v>1916000</v>
      </c>
      <c r="K18" s="180">
        <f>K19</f>
        <v>1688284</v>
      </c>
    </row>
    <row r="19" spans="1:11" s="73" customFormat="1" ht="24.75" customHeight="1" x14ac:dyDescent="0.25">
      <c r="A19" s="182">
        <v>182</v>
      </c>
      <c r="B19" s="255" t="s">
        <v>15</v>
      </c>
      <c r="C19" s="256"/>
      <c r="D19" s="257"/>
      <c r="E19" s="258" t="s">
        <v>14</v>
      </c>
      <c r="F19" s="259"/>
      <c r="G19" s="260"/>
      <c r="H19" s="67"/>
      <c r="I19" s="67"/>
      <c r="J19" s="183">
        <v>1916000</v>
      </c>
      <c r="K19" s="183">
        <v>1688284</v>
      </c>
    </row>
    <row r="20" spans="1:11" s="73" customFormat="1" ht="26.25" customHeight="1" x14ac:dyDescent="0.25">
      <c r="A20" s="177">
        <v>182</v>
      </c>
      <c r="B20" s="270" t="s">
        <v>112</v>
      </c>
      <c r="C20" s="271"/>
      <c r="D20" s="272"/>
      <c r="E20" s="273" t="s">
        <v>113</v>
      </c>
      <c r="F20" s="274"/>
      <c r="G20" s="275"/>
      <c r="H20" s="178"/>
      <c r="I20" s="178"/>
      <c r="J20" s="142">
        <f>J21+J22+J23</f>
        <v>1230100</v>
      </c>
      <c r="K20" s="142">
        <f>K21+K22+K23</f>
        <v>79144.72</v>
      </c>
    </row>
    <row r="21" spans="1:11" s="73" customFormat="1" ht="39.75" customHeight="1" x14ac:dyDescent="0.25">
      <c r="A21" s="74">
        <v>182</v>
      </c>
      <c r="B21" s="222" t="s">
        <v>16</v>
      </c>
      <c r="C21" s="223"/>
      <c r="D21" s="224"/>
      <c r="E21" s="225" t="s">
        <v>17</v>
      </c>
      <c r="F21" s="226"/>
      <c r="G21" s="227"/>
      <c r="J21" s="176">
        <v>327000</v>
      </c>
      <c r="K21" s="176">
        <v>24231.55</v>
      </c>
    </row>
    <row r="22" spans="1:11" s="73" customFormat="1" ht="31.5" customHeight="1" x14ac:dyDescent="0.25">
      <c r="A22" s="74">
        <v>182</v>
      </c>
      <c r="B22" s="222" t="s">
        <v>20</v>
      </c>
      <c r="C22" s="223"/>
      <c r="D22" s="224"/>
      <c r="E22" s="225" t="s">
        <v>18</v>
      </c>
      <c r="F22" s="226"/>
      <c r="G22" s="227"/>
      <c r="J22" s="176">
        <v>100000</v>
      </c>
      <c r="K22" s="176">
        <v>36202</v>
      </c>
    </row>
    <row r="23" spans="1:11" s="73" customFormat="1" ht="29.25" customHeight="1" x14ac:dyDescent="0.25">
      <c r="A23" s="74">
        <v>182</v>
      </c>
      <c r="B23" s="222" t="s">
        <v>19</v>
      </c>
      <c r="C23" s="223"/>
      <c r="D23" s="224"/>
      <c r="E23" s="225" t="s">
        <v>21</v>
      </c>
      <c r="F23" s="226"/>
      <c r="G23" s="227"/>
      <c r="J23" s="176">
        <v>803100</v>
      </c>
      <c r="K23" s="176">
        <v>18711.169999999998</v>
      </c>
    </row>
    <row r="24" spans="1:11" s="73" customFormat="1" ht="35.25" customHeight="1" x14ac:dyDescent="0.25">
      <c r="A24" s="177">
        <v>379</v>
      </c>
      <c r="B24" s="252" t="s">
        <v>29</v>
      </c>
      <c r="C24" s="253"/>
      <c r="D24" s="253"/>
      <c r="E24" s="253"/>
      <c r="F24" s="253"/>
      <c r="G24" s="254"/>
      <c r="H24" s="67"/>
      <c r="I24" s="67"/>
      <c r="J24" s="142">
        <f>J25+J26+J27+J38+J36</f>
        <v>9994335.8399999999</v>
      </c>
      <c r="K24" s="142">
        <f>K25+K26+K27+K38+K36</f>
        <v>134440</v>
      </c>
    </row>
    <row r="25" spans="1:11" s="73" customFormat="1" ht="61.5" customHeight="1" x14ac:dyDescent="0.25">
      <c r="A25" s="213">
        <v>379</v>
      </c>
      <c r="B25" s="222" t="s">
        <v>226</v>
      </c>
      <c r="C25" s="223"/>
      <c r="D25" s="224"/>
      <c r="E25" s="225" t="s">
        <v>225</v>
      </c>
      <c r="F25" s="226"/>
      <c r="G25" s="227"/>
      <c r="J25" s="176">
        <v>100000</v>
      </c>
      <c r="K25" s="176">
        <v>100000</v>
      </c>
    </row>
    <row r="26" spans="1:11" s="73" customFormat="1" ht="66.75" customHeight="1" x14ac:dyDescent="0.25">
      <c r="A26" s="74">
        <v>379</v>
      </c>
      <c r="B26" s="222" t="s">
        <v>22</v>
      </c>
      <c r="C26" s="223"/>
      <c r="D26" s="224"/>
      <c r="E26" s="225" t="s">
        <v>23</v>
      </c>
      <c r="F26" s="226"/>
      <c r="G26" s="227"/>
      <c r="J26" s="176">
        <v>105000</v>
      </c>
      <c r="K26" s="176"/>
    </row>
    <row r="27" spans="1:11" s="64" customFormat="1" ht="28.5" customHeight="1" x14ac:dyDescent="0.2">
      <c r="A27" s="179">
        <v>379</v>
      </c>
      <c r="B27" s="228" t="s">
        <v>169</v>
      </c>
      <c r="C27" s="229"/>
      <c r="D27" s="230"/>
      <c r="E27" s="231" t="s">
        <v>170</v>
      </c>
      <c r="F27" s="232"/>
      <c r="G27" s="233"/>
      <c r="J27" s="180">
        <f>SUM(J28:J35)</f>
        <v>7943520.7800000003</v>
      </c>
      <c r="K27" s="180">
        <f>SUM(K28:K35)</f>
        <v>34440</v>
      </c>
    </row>
    <row r="28" spans="1:11" s="73" customFormat="1" ht="32.25" customHeight="1" x14ac:dyDescent="0.25">
      <c r="A28" s="74">
        <v>379</v>
      </c>
      <c r="B28" s="222" t="s">
        <v>196</v>
      </c>
      <c r="C28" s="223"/>
      <c r="D28" s="224"/>
      <c r="E28" s="225" t="s">
        <v>24</v>
      </c>
      <c r="F28" s="226"/>
      <c r="G28" s="227"/>
      <c r="J28" s="176">
        <v>33908</v>
      </c>
      <c r="K28" s="176"/>
    </row>
    <row r="29" spans="1:11" s="73" customFormat="1" ht="9.75" hidden="1" customHeight="1" x14ac:dyDescent="0.25">
      <c r="A29" s="74">
        <v>379</v>
      </c>
      <c r="B29" s="222" t="s">
        <v>171</v>
      </c>
      <c r="C29" s="223"/>
      <c r="D29" s="224"/>
      <c r="E29" s="225" t="s">
        <v>25</v>
      </c>
      <c r="F29" s="226"/>
      <c r="G29" s="227"/>
      <c r="J29" s="176"/>
      <c r="K29" s="176"/>
    </row>
    <row r="30" spans="1:11" s="73" customFormat="1" ht="20.25" hidden="1" customHeight="1" x14ac:dyDescent="0.25">
      <c r="A30" s="184">
        <v>379</v>
      </c>
      <c r="B30" s="222" t="s">
        <v>174</v>
      </c>
      <c r="C30" s="223"/>
      <c r="D30" s="224"/>
      <c r="E30" s="225" t="s">
        <v>175</v>
      </c>
      <c r="F30" s="226"/>
      <c r="G30" s="227"/>
      <c r="J30" s="176"/>
      <c r="K30" s="176">
        <v>0</v>
      </c>
    </row>
    <row r="31" spans="1:11" s="73" customFormat="1" ht="69" customHeight="1" x14ac:dyDescent="0.25">
      <c r="A31" s="184">
        <v>379</v>
      </c>
      <c r="B31" s="222" t="s">
        <v>227</v>
      </c>
      <c r="C31" s="223"/>
      <c r="D31" s="224"/>
      <c r="E31" s="225" t="s">
        <v>228</v>
      </c>
      <c r="F31" s="226"/>
      <c r="G31" s="227"/>
      <c r="J31" s="176">
        <v>6683793.4000000004</v>
      </c>
      <c r="K31" s="176"/>
    </row>
    <row r="32" spans="1:11" s="73" customFormat="1" ht="64.5" customHeight="1" x14ac:dyDescent="0.25">
      <c r="A32" s="213">
        <v>379</v>
      </c>
      <c r="B32" s="222" t="s">
        <v>227</v>
      </c>
      <c r="C32" s="223"/>
      <c r="D32" s="224"/>
      <c r="E32" s="225" t="s">
        <v>229</v>
      </c>
      <c r="F32" s="226"/>
      <c r="G32" s="227"/>
      <c r="J32" s="176">
        <v>1088059.3799999999</v>
      </c>
      <c r="K32" s="176"/>
    </row>
    <row r="33" spans="1:11" s="73" customFormat="1" ht="18.75" hidden="1" customHeight="1" x14ac:dyDescent="0.25">
      <c r="A33" s="74">
        <v>379</v>
      </c>
      <c r="B33" s="222" t="s">
        <v>172</v>
      </c>
      <c r="C33" s="223"/>
      <c r="D33" s="224"/>
      <c r="E33" s="225" t="s">
        <v>26</v>
      </c>
      <c r="F33" s="226"/>
      <c r="G33" s="227"/>
      <c r="J33" s="176"/>
      <c r="K33" s="176"/>
    </row>
    <row r="34" spans="1:11" s="73" customFormat="1" ht="39.75" customHeight="1" x14ac:dyDescent="0.25">
      <c r="A34" s="74">
        <v>379</v>
      </c>
      <c r="B34" s="222" t="s">
        <v>173</v>
      </c>
      <c r="C34" s="223"/>
      <c r="D34" s="224"/>
      <c r="E34" s="225" t="s">
        <v>27</v>
      </c>
      <c r="F34" s="226"/>
      <c r="G34" s="227"/>
      <c r="J34" s="176">
        <v>137760</v>
      </c>
      <c r="K34" s="176">
        <v>34440</v>
      </c>
    </row>
    <row r="35" spans="1:11" s="73" customFormat="1" ht="26.25" hidden="1" customHeight="1" x14ac:dyDescent="0.25">
      <c r="A35" s="186">
        <v>379</v>
      </c>
      <c r="B35" s="222" t="s">
        <v>193</v>
      </c>
      <c r="C35" s="223"/>
      <c r="D35" s="224"/>
      <c r="E35" s="225" t="s">
        <v>194</v>
      </c>
      <c r="F35" s="226"/>
      <c r="G35" s="227"/>
      <c r="J35" s="176"/>
      <c r="K35" s="176"/>
    </row>
    <row r="36" spans="1:11" s="64" customFormat="1" ht="18.75" customHeight="1" x14ac:dyDescent="0.2">
      <c r="A36" s="179">
        <v>379</v>
      </c>
      <c r="B36" s="228" t="s">
        <v>176</v>
      </c>
      <c r="C36" s="229"/>
      <c r="D36" s="230"/>
      <c r="E36" s="231" t="s">
        <v>177</v>
      </c>
      <c r="F36" s="232"/>
      <c r="G36" s="233"/>
      <c r="J36" s="180">
        <f>J37</f>
        <v>1845815.06</v>
      </c>
      <c r="K36" s="180"/>
    </row>
    <row r="37" spans="1:11" s="73" customFormat="1" ht="26.25" customHeight="1" x14ac:dyDescent="0.25">
      <c r="A37" s="184">
        <v>379</v>
      </c>
      <c r="B37" s="222" t="s">
        <v>178</v>
      </c>
      <c r="C37" s="223"/>
      <c r="D37" s="224"/>
      <c r="E37" s="225" t="s">
        <v>179</v>
      </c>
      <c r="F37" s="226"/>
      <c r="G37" s="227"/>
      <c r="J37" s="176">
        <v>1845815.06</v>
      </c>
      <c r="K37" s="176"/>
    </row>
    <row r="38" spans="1:11" s="64" customFormat="1" ht="17.25" hidden="1" customHeight="1" x14ac:dyDescent="0.2">
      <c r="A38" s="179">
        <v>379</v>
      </c>
      <c r="B38" s="228" t="s">
        <v>180</v>
      </c>
      <c r="C38" s="229"/>
      <c r="D38" s="230"/>
      <c r="E38" s="231" t="s">
        <v>181</v>
      </c>
      <c r="F38" s="232"/>
      <c r="G38" s="233"/>
      <c r="J38" s="180">
        <f>J39</f>
        <v>0</v>
      </c>
      <c r="K38" s="180">
        <f>K39</f>
        <v>0</v>
      </c>
    </row>
    <row r="39" spans="1:11" s="73" customFormat="1" ht="21" hidden="1" customHeight="1" x14ac:dyDescent="0.25">
      <c r="A39" s="184">
        <v>379</v>
      </c>
      <c r="B39" s="222" t="s">
        <v>182</v>
      </c>
      <c r="C39" s="223"/>
      <c r="D39" s="224"/>
      <c r="E39" s="225" t="s">
        <v>183</v>
      </c>
      <c r="F39" s="226"/>
      <c r="G39" s="227"/>
      <c r="J39" s="176"/>
      <c r="K39" s="176"/>
    </row>
    <row r="40" spans="1:11" s="64" customFormat="1" ht="14.25" x14ac:dyDescent="0.2">
      <c r="A40" s="181"/>
      <c r="B40" s="234" t="s">
        <v>97</v>
      </c>
      <c r="C40" s="235"/>
      <c r="D40" s="236"/>
      <c r="E40" s="234"/>
      <c r="F40" s="235"/>
      <c r="G40" s="236"/>
      <c r="H40" s="181"/>
      <c r="I40" s="181"/>
      <c r="J40" s="180">
        <f>J9+J14+J24</f>
        <v>15048435.84</v>
      </c>
      <c r="K40" s="180">
        <f>K9+K14+K24</f>
        <v>2352902.56</v>
      </c>
    </row>
  </sheetData>
  <mergeCells count="70">
    <mergeCell ref="B35:D35"/>
    <mergeCell ref="E35:G35"/>
    <mergeCell ref="A6:K6"/>
    <mergeCell ref="A7:K7"/>
    <mergeCell ref="B22:D22"/>
    <mergeCell ref="E22:G22"/>
    <mergeCell ref="B23:D23"/>
    <mergeCell ref="E21:G21"/>
    <mergeCell ref="B20:D20"/>
    <mergeCell ref="E20:G20"/>
    <mergeCell ref="B8:D8"/>
    <mergeCell ref="E8:H8"/>
    <mergeCell ref="E10:G10"/>
    <mergeCell ref="B10:D10"/>
    <mergeCell ref="B9:G9"/>
    <mergeCell ref="B27:D27"/>
    <mergeCell ref="A1:K1"/>
    <mergeCell ref="G2:K2"/>
    <mergeCell ref="A3:K3"/>
    <mergeCell ref="A4:K4"/>
    <mergeCell ref="A5:K5"/>
    <mergeCell ref="E27:G27"/>
    <mergeCell ref="B26:D26"/>
    <mergeCell ref="E26:G26"/>
    <mergeCell ref="E17:G17"/>
    <mergeCell ref="E23:G23"/>
    <mergeCell ref="B25:D25"/>
    <mergeCell ref="E25:G25"/>
    <mergeCell ref="B24:G24"/>
    <mergeCell ref="B19:D19"/>
    <mergeCell ref="E19:G19"/>
    <mergeCell ref="B21:D21"/>
    <mergeCell ref="B18:D18"/>
    <mergeCell ref="E18:G18"/>
    <mergeCell ref="B34:D34"/>
    <mergeCell ref="E34:G34"/>
    <mergeCell ref="B28:D28"/>
    <mergeCell ref="E28:G28"/>
    <mergeCell ref="B29:D29"/>
    <mergeCell ref="E29:G29"/>
    <mergeCell ref="E33:G33"/>
    <mergeCell ref="B33:D33"/>
    <mergeCell ref="B31:D31"/>
    <mergeCell ref="E31:G31"/>
    <mergeCell ref="E32:G32"/>
    <mergeCell ref="B32:D32"/>
    <mergeCell ref="B40:D40"/>
    <mergeCell ref="E40:G40"/>
    <mergeCell ref="B11:D11"/>
    <mergeCell ref="E11:G11"/>
    <mergeCell ref="B12:D12"/>
    <mergeCell ref="E12:G12"/>
    <mergeCell ref="B13:D13"/>
    <mergeCell ref="E13:G13"/>
    <mergeCell ref="B14:G14"/>
    <mergeCell ref="B15:D15"/>
    <mergeCell ref="E15:G15"/>
    <mergeCell ref="B16:D16"/>
    <mergeCell ref="E16:G16"/>
    <mergeCell ref="B17:D17"/>
    <mergeCell ref="B30:D30"/>
    <mergeCell ref="E30:G30"/>
    <mergeCell ref="B39:D39"/>
    <mergeCell ref="E39:G39"/>
    <mergeCell ref="B36:D36"/>
    <mergeCell ref="E36:G36"/>
    <mergeCell ref="B37:D37"/>
    <mergeCell ref="E37:G37"/>
    <mergeCell ref="B38:D38"/>
    <mergeCell ref="E38:G38"/>
  </mergeCells>
  <pageMargins left="0.7" right="0.3125" top="0.30303030303030304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view="pageLayout" topLeftCell="A2" zoomScale="130" zoomScaleNormal="100" zoomScalePageLayoutView="130" workbookViewId="0">
      <selection activeCell="D7" sqref="D7"/>
    </sheetView>
  </sheetViews>
  <sheetFormatPr defaultRowHeight="15" x14ac:dyDescent="0.25"/>
  <cols>
    <col min="1" max="1" width="22.28515625" style="93" customWidth="1"/>
    <col min="2" max="2" width="29.7109375" customWidth="1"/>
    <col min="3" max="4" width="15" style="12" customWidth="1"/>
    <col min="5" max="5" width="10.42578125" style="12" customWidth="1"/>
  </cols>
  <sheetData>
    <row r="1" spans="1:13" s="1" customFormat="1" ht="66" customHeight="1" x14ac:dyDescent="0.25">
      <c r="A1" s="91"/>
      <c r="C1" s="264" t="s">
        <v>197</v>
      </c>
      <c r="D1" s="264"/>
      <c r="E1" s="264"/>
      <c r="F1" s="143"/>
      <c r="G1" s="143"/>
      <c r="H1" s="143"/>
      <c r="I1" s="143"/>
      <c r="J1" s="143"/>
      <c r="K1" s="143"/>
      <c r="L1" s="143"/>
      <c r="M1" s="143"/>
    </row>
    <row r="2" spans="1:13" s="90" customFormat="1" x14ac:dyDescent="0.25">
      <c r="A2" s="92"/>
      <c r="B2" s="285"/>
      <c r="C2" s="285"/>
      <c r="D2" s="285"/>
      <c r="E2" s="285"/>
    </row>
    <row r="3" spans="1:13" s="1" customFormat="1" ht="28.5" customHeight="1" x14ac:dyDescent="0.25">
      <c r="A3" s="268" t="s">
        <v>230</v>
      </c>
      <c r="B3" s="268"/>
      <c r="C3" s="268"/>
      <c r="D3" s="268"/>
      <c r="E3" s="268"/>
    </row>
    <row r="4" spans="1:13" s="1" customFormat="1" ht="15" customHeight="1" x14ac:dyDescent="0.25">
      <c r="A4" s="286" t="s">
        <v>92</v>
      </c>
      <c r="B4" s="286"/>
      <c r="C4" s="286"/>
      <c r="D4" s="286"/>
      <c r="E4" s="286"/>
    </row>
    <row r="5" spans="1:13" s="1" customFormat="1" ht="48" x14ac:dyDescent="0.25">
      <c r="A5" s="96" t="s">
        <v>99</v>
      </c>
      <c r="B5" s="94" t="s">
        <v>95</v>
      </c>
      <c r="C5" s="94" t="s">
        <v>100</v>
      </c>
      <c r="D5" s="94" t="s">
        <v>231</v>
      </c>
      <c r="E5" s="94" t="s">
        <v>101</v>
      </c>
    </row>
    <row r="6" spans="1:13" s="101" customFormat="1" ht="18" customHeight="1" x14ac:dyDescent="0.2">
      <c r="A6" s="97" t="s">
        <v>158</v>
      </c>
      <c r="B6" s="83" t="s">
        <v>184</v>
      </c>
      <c r="C6" s="98">
        <v>613000</v>
      </c>
      <c r="D6" s="99">
        <v>121775.94</v>
      </c>
      <c r="E6" s="100">
        <f>D6*100/C6</f>
        <v>19.865569331158238</v>
      </c>
    </row>
    <row r="7" spans="1:13" s="101" customFormat="1" ht="30.75" customHeight="1" x14ac:dyDescent="0.2">
      <c r="A7" s="97" t="s">
        <v>159</v>
      </c>
      <c r="B7" s="94" t="s">
        <v>155</v>
      </c>
      <c r="C7" s="98">
        <v>1295000</v>
      </c>
      <c r="D7" s="99">
        <v>329257.90000000002</v>
      </c>
      <c r="E7" s="100">
        <f t="shared" ref="E7:E14" si="0">D7*100/C7</f>
        <v>25.425320463320467</v>
      </c>
    </row>
    <row r="8" spans="1:13" s="101" customFormat="1" ht="15.75" customHeight="1" x14ac:dyDescent="0.2">
      <c r="A8" s="97" t="s">
        <v>160</v>
      </c>
      <c r="B8" s="83" t="s">
        <v>156</v>
      </c>
      <c r="C8" s="98">
        <v>1916000</v>
      </c>
      <c r="D8" s="99">
        <v>1688284</v>
      </c>
      <c r="E8" s="100">
        <f t="shared" si="0"/>
        <v>88.115031315240088</v>
      </c>
    </row>
    <row r="9" spans="1:13" s="102" customFormat="1" ht="14.25" customHeight="1" x14ac:dyDescent="0.2">
      <c r="A9" s="287" t="s">
        <v>161</v>
      </c>
      <c r="B9" s="144" t="s">
        <v>104</v>
      </c>
      <c r="C9" s="147">
        <f>C10+C11</f>
        <v>1230100</v>
      </c>
      <c r="D9" s="147">
        <f>D10+D11</f>
        <v>79144.72</v>
      </c>
      <c r="E9" s="151">
        <f t="shared" si="0"/>
        <v>6.4340069913015201</v>
      </c>
    </row>
    <row r="10" spans="1:13" s="102" customFormat="1" ht="15" customHeight="1" x14ac:dyDescent="0.2">
      <c r="A10" s="288"/>
      <c r="B10" s="146" t="s">
        <v>103</v>
      </c>
      <c r="C10" s="150">
        <v>327000</v>
      </c>
      <c r="D10" s="150">
        <v>24231.55</v>
      </c>
      <c r="E10" s="153">
        <f t="shared" si="0"/>
        <v>7.4102599388379202</v>
      </c>
    </row>
    <row r="11" spans="1:13" s="102" customFormat="1" ht="16.5" customHeight="1" x14ac:dyDescent="0.2">
      <c r="A11" s="289"/>
      <c r="B11" s="145" t="s">
        <v>102</v>
      </c>
      <c r="C11" s="148">
        <v>903100</v>
      </c>
      <c r="D11" s="149">
        <v>54913.17</v>
      </c>
      <c r="E11" s="152">
        <f t="shared" si="0"/>
        <v>6.0805193223341822</v>
      </c>
    </row>
    <row r="12" spans="1:13" s="102" customFormat="1" ht="16.5" hidden="1" customHeight="1" x14ac:dyDescent="0.2">
      <c r="A12" s="97" t="s">
        <v>162</v>
      </c>
      <c r="B12" s="83" t="s">
        <v>157</v>
      </c>
      <c r="C12" s="98"/>
      <c r="D12" s="99"/>
      <c r="E12" s="100" t="e">
        <f t="shared" si="0"/>
        <v>#DIV/0!</v>
      </c>
    </row>
    <row r="13" spans="1:13" s="102" customFormat="1" ht="36" customHeight="1" x14ac:dyDescent="0.2">
      <c r="A13" s="97" t="s">
        <v>163</v>
      </c>
      <c r="B13" s="94" t="s">
        <v>105</v>
      </c>
      <c r="C13" s="99">
        <v>205000</v>
      </c>
      <c r="D13" s="99">
        <v>100000</v>
      </c>
      <c r="E13" s="100">
        <f t="shared" si="0"/>
        <v>48.780487804878049</v>
      </c>
    </row>
    <row r="14" spans="1:13" s="101" customFormat="1" ht="31.5" customHeight="1" x14ac:dyDescent="0.2">
      <c r="A14" s="103" t="s">
        <v>164</v>
      </c>
      <c r="B14" s="104" t="s">
        <v>106</v>
      </c>
      <c r="C14" s="105">
        <f>C6+C7+C8+C9+C12+C13</f>
        <v>5259100</v>
      </c>
      <c r="D14" s="105">
        <f t="shared" ref="D14" si="1">D6+D7+D8+D9+D12+D13</f>
        <v>2318462.56</v>
      </c>
      <c r="E14" s="106">
        <f t="shared" si="0"/>
        <v>44.08477800384096</v>
      </c>
    </row>
    <row r="15" spans="1:13" s="1" customFormat="1" ht="18" customHeight="1" x14ac:dyDescent="0.25">
      <c r="A15" s="103" t="s">
        <v>165</v>
      </c>
      <c r="B15" s="104" t="s">
        <v>166</v>
      </c>
      <c r="C15" s="105">
        <f>SUM(C16:C19)</f>
        <v>9789335.8399999999</v>
      </c>
      <c r="D15" s="105">
        <f>SUM(D16:D19)</f>
        <v>34440</v>
      </c>
      <c r="E15" s="106">
        <f t="shared" ref="E15:E20" si="2">D15*100/C15</f>
        <v>0.35181140542012501</v>
      </c>
    </row>
    <row r="16" spans="1:13" s="1" customFormat="1" ht="14.25" customHeight="1" x14ac:dyDescent="0.25">
      <c r="A16" s="107"/>
      <c r="B16" s="108" t="s">
        <v>167</v>
      </c>
      <c r="C16" s="95">
        <v>33908</v>
      </c>
      <c r="D16" s="95"/>
      <c r="E16" s="106">
        <f t="shared" si="2"/>
        <v>0</v>
      </c>
    </row>
    <row r="17" spans="1:5" s="1" customFormat="1" ht="13.5" customHeight="1" x14ac:dyDescent="0.25">
      <c r="A17" s="107"/>
      <c r="B17" s="108" t="s">
        <v>107</v>
      </c>
      <c r="C17" s="95">
        <v>7771852.7800000003</v>
      </c>
      <c r="D17" s="95"/>
      <c r="E17" s="106"/>
    </row>
    <row r="18" spans="1:5" ht="14.25" customHeight="1" x14ac:dyDescent="0.25">
      <c r="A18" s="109"/>
      <c r="B18" s="110" t="s">
        <v>108</v>
      </c>
      <c r="C18" s="86">
        <v>137760</v>
      </c>
      <c r="D18" s="86">
        <v>34440</v>
      </c>
      <c r="E18" s="106">
        <f t="shared" si="2"/>
        <v>25</v>
      </c>
    </row>
    <row r="19" spans="1:5" ht="23.25" customHeight="1" x14ac:dyDescent="0.25">
      <c r="A19" s="109"/>
      <c r="B19" s="110" t="s">
        <v>185</v>
      </c>
      <c r="C19" s="86">
        <v>1845815.06</v>
      </c>
      <c r="D19" s="86"/>
      <c r="E19" s="106">
        <f t="shared" si="2"/>
        <v>0</v>
      </c>
    </row>
    <row r="20" spans="1:5" s="33" customFormat="1" ht="14.25" x14ac:dyDescent="0.2">
      <c r="A20" s="111"/>
      <c r="B20" s="89" t="s">
        <v>109</v>
      </c>
      <c r="C20" s="88">
        <f>SUM(C14,C15)</f>
        <v>15048435.84</v>
      </c>
      <c r="D20" s="88">
        <f>SUM(D14,D15)</f>
        <v>2352902.56</v>
      </c>
      <c r="E20" s="106">
        <f t="shared" si="2"/>
        <v>15.63552906771738</v>
      </c>
    </row>
  </sheetData>
  <mergeCells count="5">
    <mergeCell ref="B2:E2"/>
    <mergeCell ref="A3:E3"/>
    <mergeCell ref="A4:E4"/>
    <mergeCell ref="A9:A11"/>
    <mergeCell ref="C1:E1"/>
  </mergeCells>
  <pageMargins left="0.7" right="0.4567307692307692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L145"/>
  <sheetViews>
    <sheetView view="pageLayout" zoomScale="130" zoomScaleNormal="100" zoomScaleSheetLayoutView="140" zoomScalePageLayoutView="130" workbookViewId="0">
      <selection activeCell="L67" sqref="L67"/>
    </sheetView>
  </sheetViews>
  <sheetFormatPr defaultRowHeight="15" x14ac:dyDescent="0.25"/>
  <cols>
    <col min="1" max="1" width="7" style="12" customWidth="1"/>
    <col min="2" max="2" width="39" customWidth="1"/>
    <col min="3" max="4" width="3.7109375" style="12" customWidth="1"/>
    <col min="5" max="5" width="3.28515625" style="12" customWidth="1"/>
    <col min="6" max="6" width="2.7109375" style="16" customWidth="1"/>
    <col min="7" max="7" width="7.5703125" style="12" customWidth="1"/>
    <col min="8" max="8" width="3.5703125" style="12" customWidth="1"/>
    <col min="9" max="9" width="12.140625" style="47" customWidth="1"/>
    <col min="10" max="10" width="12" style="12" customWidth="1"/>
    <col min="12" max="12" width="11.85546875" bestFit="1" customWidth="1"/>
  </cols>
  <sheetData>
    <row r="1" spans="1:12" s="6" customFormat="1" ht="65.25" customHeight="1" x14ac:dyDescent="0.25">
      <c r="A1" s="10"/>
      <c r="C1" s="10"/>
      <c r="D1" s="154"/>
      <c r="E1" s="154"/>
      <c r="F1" s="168"/>
      <c r="G1" s="264" t="s">
        <v>198</v>
      </c>
      <c r="H1" s="264"/>
      <c r="I1" s="264"/>
      <c r="J1" s="264"/>
      <c r="L1" s="2"/>
    </row>
    <row r="2" spans="1:12" s="6" customFormat="1" ht="18" customHeight="1" x14ac:dyDescent="0.25">
      <c r="A2" s="10"/>
      <c r="C2" s="10"/>
      <c r="D2" s="13"/>
      <c r="E2" s="13"/>
      <c r="F2" s="169"/>
      <c r="G2" s="290"/>
      <c r="H2" s="290"/>
      <c r="I2" s="290"/>
      <c r="J2" s="290"/>
      <c r="L2" s="2"/>
    </row>
    <row r="3" spans="1:12" s="6" customFormat="1" ht="29.25" customHeight="1" x14ac:dyDescent="0.25">
      <c r="A3" s="296" t="s">
        <v>232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2" s="6" customFormat="1" ht="15.75" customHeight="1" x14ac:dyDescent="0.25">
      <c r="A4" s="291" t="s">
        <v>34</v>
      </c>
      <c r="B4" s="297" t="s">
        <v>35</v>
      </c>
      <c r="C4" s="291" t="s">
        <v>36</v>
      </c>
      <c r="D4" s="291" t="s">
        <v>37</v>
      </c>
      <c r="E4" s="291" t="s">
        <v>38</v>
      </c>
      <c r="F4" s="291"/>
      <c r="G4" s="291"/>
      <c r="H4" s="291" t="s">
        <v>39</v>
      </c>
      <c r="I4" s="292" t="s">
        <v>40</v>
      </c>
      <c r="J4" s="292"/>
    </row>
    <row r="5" spans="1:12" s="6" customFormat="1" ht="74.25" customHeight="1" x14ac:dyDescent="0.25">
      <c r="A5" s="291"/>
      <c r="B5" s="298"/>
      <c r="C5" s="291"/>
      <c r="D5" s="291"/>
      <c r="E5" s="291"/>
      <c r="F5" s="291"/>
      <c r="G5" s="291"/>
      <c r="H5" s="291"/>
      <c r="I5" s="46" t="s">
        <v>233</v>
      </c>
      <c r="J5" s="9" t="s">
        <v>234</v>
      </c>
    </row>
    <row r="6" spans="1:12" s="6" customFormat="1" ht="32.25" customHeight="1" x14ac:dyDescent="0.25">
      <c r="A6" s="9">
        <v>379</v>
      </c>
      <c r="B6" s="293" t="s">
        <v>29</v>
      </c>
      <c r="C6" s="294"/>
      <c r="D6" s="294"/>
      <c r="E6" s="294"/>
      <c r="F6" s="294"/>
      <c r="G6" s="294"/>
      <c r="H6" s="294"/>
      <c r="I6" s="294"/>
      <c r="J6" s="295"/>
    </row>
    <row r="7" spans="1:12" s="18" customFormat="1" ht="48" customHeight="1" x14ac:dyDescent="0.2">
      <c r="A7" s="155">
        <v>379</v>
      </c>
      <c r="B7" s="156" t="s">
        <v>30</v>
      </c>
      <c r="C7" s="157" t="s">
        <v>32</v>
      </c>
      <c r="D7" s="157" t="s">
        <v>31</v>
      </c>
      <c r="E7" s="155"/>
      <c r="F7" s="157"/>
      <c r="G7" s="155"/>
      <c r="H7" s="155"/>
      <c r="I7" s="158">
        <f>SUM(I10)+I9</f>
        <v>761326.6</v>
      </c>
      <c r="J7" s="158">
        <f>SUM(J10)+J9</f>
        <v>167547.95000000001</v>
      </c>
      <c r="K7" s="49"/>
      <c r="L7" s="49"/>
    </row>
    <row r="8" spans="1:12" s="21" customFormat="1" ht="48.75" customHeight="1" x14ac:dyDescent="0.25">
      <c r="A8" s="19">
        <v>379</v>
      </c>
      <c r="B8" s="189" t="s">
        <v>201</v>
      </c>
      <c r="C8" s="20" t="s">
        <v>32</v>
      </c>
      <c r="D8" s="20" t="s">
        <v>31</v>
      </c>
      <c r="E8" s="19">
        <v>12</v>
      </c>
      <c r="F8" s="20">
        <v>0</v>
      </c>
      <c r="G8" s="19" t="s">
        <v>33</v>
      </c>
      <c r="H8" s="19"/>
      <c r="I8" s="69">
        <f>I10+I9</f>
        <v>761326.6</v>
      </c>
      <c r="J8" s="69">
        <f>J10+J9</f>
        <v>167547.95000000001</v>
      </c>
      <c r="K8" s="50"/>
      <c r="L8" s="50"/>
    </row>
    <row r="9" spans="1:12" s="21" customFormat="1" ht="30.75" customHeight="1" x14ac:dyDescent="0.25">
      <c r="A9" s="11">
        <v>379</v>
      </c>
      <c r="B9" s="23" t="s">
        <v>42</v>
      </c>
      <c r="C9" s="14" t="s">
        <v>32</v>
      </c>
      <c r="D9" s="14" t="s">
        <v>31</v>
      </c>
      <c r="E9" s="11">
        <v>12</v>
      </c>
      <c r="F9" s="14">
        <v>0</v>
      </c>
      <c r="G9" s="11" t="s">
        <v>33</v>
      </c>
      <c r="H9" s="11">
        <v>120</v>
      </c>
      <c r="I9" s="112">
        <v>761326.6</v>
      </c>
      <c r="J9" s="112">
        <v>167547.95000000001</v>
      </c>
      <c r="K9" s="50"/>
      <c r="L9" s="50"/>
    </row>
    <row r="10" spans="1:12" s="6" customFormat="1" ht="5.25" hidden="1" customHeight="1" x14ac:dyDescent="0.25">
      <c r="A10" s="11">
        <v>379</v>
      </c>
      <c r="B10" s="23" t="s">
        <v>199</v>
      </c>
      <c r="C10" s="14" t="s">
        <v>32</v>
      </c>
      <c r="D10" s="14" t="s">
        <v>31</v>
      </c>
      <c r="E10" s="11">
        <v>12</v>
      </c>
      <c r="F10" s="14">
        <v>0</v>
      </c>
      <c r="G10" s="11" t="s">
        <v>33</v>
      </c>
      <c r="H10" s="11">
        <v>320</v>
      </c>
      <c r="I10" s="112"/>
      <c r="J10" s="112"/>
      <c r="K10" s="50"/>
      <c r="L10" s="50"/>
    </row>
    <row r="11" spans="1:12" s="18" customFormat="1" ht="52.5" customHeight="1" x14ac:dyDescent="0.2">
      <c r="A11" s="155">
        <v>379</v>
      </c>
      <c r="B11" s="156" t="s">
        <v>110</v>
      </c>
      <c r="C11" s="157" t="s">
        <v>32</v>
      </c>
      <c r="D11" s="157" t="s">
        <v>43</v>
      </c>
      <c r="E11" s="155"/>
      <c r="F11" s="157"/>
      <c r="G11" s="155"/>
      <c r="H11" s="155"/>
      <c r="I11" s="159">
        <f>I12+I16</f>
        <v>1679900</v>
      </c>
      <c r="J11" s="159">
        <f>J12+J16</f>
        <v>273271.63</v>
      </c>
      <c r="K11" s="49"/>
      <c r="L11" s="49"/>
    </row>
    <row r="12" spans="1:12" s="6" customFormat="1" ht="48.75" customHeight="1" x14ac:dyDescent="0.25">
      <c r="A12" s="19">
        <v>379</v>
      </c>
      <c r="B12" s="189" t="s">
        <v>201</v>
      </c>
      <c r="C12" s="20" t="s">
        <v>32</v>
      </c>
      <c r="D12" s="20" t="s">
        <v>43</v>
      </c>
      <c r="E12" s="19">
        <v>12</v>
      </c>
      <c r="F12" s="20">
        <v>0</v>
      </c>
      <c r="G12" s="19" t="s">
        <v>33</v>
      </c>
      <c r="H12" s="19"/>
      <c r="I12" s="71">
        <f>SUM(I13:I15)</f>
        <v>1679900</v>
      </c>
      <c r="J12" s="115">
        <f>J13+J14+J15</f>
        <v>273271.63</v>
      </c>
    </row>
    <row r="13" spans="1:12" s="6" customFormat="1" ht="27.75" customHeight="1" x14ac:dyDescent="0.25">
      <c r="A13" s="11">
        <v>379</v>
      </c>
      <c r="B13" s="7" t="s">
        <v>45</v>
      </c>
      <c r="C13" s="14" t="s">
        <v>32</v>
      </c>
      <c r="D13" s="14" t="s">
        <v>43</v>
      </c>
      <c r="E13" s="11">
        <v>12</v>
      </c>
      <c r="F13" s="14">
        <v>0</v>
      </c>
      <c r="G13" s="11" t="s">
        <v>33</v>
      </c>
      <c r="H13" s="11">
        <v>120</v>
      </c>
      <c r="I13" s="112">
        <v>1497000</v>
      </c>
      <c r="J13" s="45">
        <v>222734.62</v>
      </c>
    </row>
    <row r="14" spans="1:12" s="6" customFormat="1" ht="28.5" customHeight="1" x14ac:dyDescent="0.25">
      <c r="A14" s="190">
        <v>379</v>
      </c>
      <c r="B14" s="7" t="s">
        <v>44</v>
      </c>
      <c r="C14" s="14" t="s">
        <v>32</v>
      </c>
      <c r="D14" s="14" t="s">
        <v>43</v>
      </c>
      <c r="E14" s="11">
        <v>12</v>
      </c>
      <c r="F14" s="14">
        <v>0</v>
      </c>
      <c r="G14" s="11" t="s">
        <v>33</v>
      </c>
      <c r="H14" s="11">
        <v>240</v>
      </c>
      <c r="I14" s="112">
        <v>182900</v>
      </c>
      <c r="J14" s="45">
        <v>50537.01</v>
      </c>
    </row>
    <row r="15" spans="1:12" s="6" customFormat="1" ht="0.75" customHeight="1" x14ac:dyDescent="0.25">
      <c r="A15" s="11">
        <v>379</v>
      </c>
      <c r="B15" s="7" t="s">
        <v>46</v>
      </c>
      <c r="C15" s="14" t="s">
        <v>32</v>
      </c>
      <c r="D15" s="14" t="s">
        <v>43</v>
      </c>
      <c r="E15" s="11">
        <v>12</v>
      </c>
      <c r="F15" s="14">
        <v>0</v>
      </c>
      <c r="G15" s="11" t="s">
        <v>33</v>
      </c>
      <c r="H15" s="11">
        <v>850</v>
      </c>
      <c r="I15" s="112"/>
      <c r="J15" s="45"/>
    </row>
    <row r="16" spans="1:12" s="3" customFormat="1" ht="65.25" hidden="1" customHeight="1" x14ac:dyDescent="0.2">
      <c r="A16" s="155">
        <v>379</v>
      </c>
      <c r="B16" s="188" t="s">
        <v>202</v>
      </c>
      <c r="C16" s="191" t="s">
        <v>32</v>
      </c>
      <c r="D16" s="191" t="s">
        <v>43</v>
      </c>
      <c r="E16" s="192">
        <v>13</v>
      </c>
      <c r="F16" s="191" t="s">
        <v>203</v>
      </c>
      <c r="G16" s="192" t="s">
        <v>33</v>
      </c>
      <c r="H16" s="155"/>
      <c r="I16" s="158">
        <f>I17</f>
        <v>0</v>
      </c>
      <c r="J16" s="159">
        <f>J17</f>
        <v>0</v>
      </c>
    </row>
    <row r="17" spans="1:10" s="6" customFormat="1" ht="28.5" hidden="1" customHeight="1" x14ac:dyDescent="0.25">
      <c r="A17" s="190">
        <v>379</v>
      </c>
      <c r="B17" s="7" t="s">
        <v>44</v>
      </c>
      <c r="C17" s="15" t="s">
        <v>32</v>
      </c>
      <c r="D17" s="15" t="s">
        <v>43</v>
      </c>
      <c r="E17" s="190">
        <v>13</v>
      </c>
      <c r="F17" s="15">
        <v>0</v>
      </c>
      <c r="G17" s="190" t="s">
        <v>33</v>
      </c>
      <c r="H17" s="190">
        <v>240</v>
      </c>
      <c r="I17" s="195"/>
      <c r="J17" s="199">
        <f>J18</f>
        <v>0</v>
      </c>
    </row>
    <row r="18" spans="1:10" s="6" customFormat="1" ht="52.5" hidden="1" customHeight="1" x14ac:dyDescent="0.25">
      <c r="A18" s="11">
        <v>379</v>
      </c>
      <c r="B18" s="8" t="s">
        <v>186</v>
      </c>
      <c r="C18" s="14" t="s">
        <v>32</v>
      </c>
      <c r="D18" s="14" t="s">
        <v>152</v>
      </c>
      <c r="E18" s="11">
        <v>99</v>
      </c>
      <c r="F18" s="14">
        <v>0</v>
      </c>
      <c r="G18" s="11" t="s">
        <v>33</v>
      </c>
      <c r="H18" s="11">
        <v>880</v>
      </c>
      <c r="I18" s="112"/>
      <c r="J18" s="114">
        <v>0</v>
      </c>
    </row>
    <row r="19" spans="1:10" s="3" customFormat="1" ht="22.5" customHeight="1" x14ac:dyDescent="0.2">
      <c r="A19" s="155">
        <v>379</v>
      </c>
      <c r="B19" s="167" t="s">
        <v>47</v>
      </c>
      <c r="C19" s="157" t="s">
        <v>32</v>
      </c>
      <c r="D19" s="157" t="s">
        <v>48</v>
      </c>
      <c r="E19" s="155"/>
      <c r="F19" s="157"/>
      <c r="G19" s="155"/>
      <c r="H19" s="155"/>
      <c r="I19" s="158">
        <f>I20</f>
        <v>5000</v>
      </c>
      <c r="J19" s="159">
        <f>J20</f>
        <v>0</v>
      </c>
    </row>
    <row r="20" spans="1:10" s="6" customFormat="1" ht="25.5" customHeight="1" x14ac:dyDescent="0.25">
      <c r="A20" s="190">
        <v>379</v>
      </c>
      <c r="B20" s="7" t="s">
        <v>44</v>
      </c>
      <c r="C20" s="20" t="s">
        <v>32</v>
      </c>
      <c r="D20" s="20" t="s">
        <v>48</v>
      </c>
      <c r="E20" s="19">
        <v>99</v>
      </c>
      <c r="F20" s="20">
        <v>0</v>
      </c>
      <c r="G20" s="19" t="s">
        <v>33</v>
      </c>
      <c r="H20" s="19"/>
      <c r="I20" s="69">
        <f>I21</f>
        <v>5000</v>
      </c>
      <c r="J20" s="113">
        <f>J21</f>
        <v>0</v>
      </c>
    </row>
    <row r="21" spans="1:10" s="6" customFormat="1" x14ac:dyDescent="0.25">
      <c r="A21" s="11">
        <v>379</v>
      </c>
      <c r="B21" s="8" t="s">
        <v>49</v>
      </c>
      <c r="C21" s="14" t="s">
        <v>32</v>
      </c>
      <c r="D21" s="14" t="s">
        <v>48</v>
      </c>
      <c r="E21" s="11">
        <v>99</v>
      </c>
      <c r="F21" s="14">
        <v>0</v>
      </c>
      <c r="G21" s="11" t="s">
        <v>33</v>
      </c>
      <c r="H21" s="11">
        <v>870</v>
      </c>
      <c r="I21" s="112">
        <v>5000</v>
      </c>
      <c r="J21" s="114">
        <v>0</v>
      </c>
    </row>
    <row r="22" spans="1:10" s="3" customFormat="1" ht="24" customHeight="1" x14ac:dyDescent="0.2">
      <c r="A22" s="155">
        <v>379</v>
      </c>
      <c r="B22" s="160" t="s">
        <v>50</v>
      </c>
      <c r="C22" s="157" t="s">
        <v>32</v>
      </c>
      <c r="D22" s="157" t="s">
        <v>51</v>
      </c>
      <c r="E22" s="155"/>
      <c r="F22" s="157"/>
      <c r="G22" s="155"/>
      <c r="H22" s="155"/>
      <c r="I22" s="158">
        <f>I29+I31+I27+I25</f>
        <v>92900</v>
      </c>
      <c r="J22" s="158">
        <f>J29+J31+J27+J25</f>
        <v>45100</v>
      </c>
    </row>
    <row r="23" spans="1:10" s="6" customFormat="1" ht="51.75" hidden="1" customHeight="1" x14ac:dyDescent="0.25">
      <c r="A23" s="19">
        <v>379</v>
      </c>
      <c r="B23" s="40" t="s">
        <v>72</v>
      </c>
      <c r="C23" s="20" t="s">
        <v>32</v>
      </c>
      <c r="D23" s="20" t="s">
        <v>51</v>
      </c>
      <c r="E23" s="20" t="s">
        <v>59</v>
      </c>
      <c r="F23" s="20">
        <v>0</v>
      </c>
      <c r="G23" s="19" t="s">
        <v>33</v>
      </c>
      <c r="H23" s="19"/>
      <c r="I23" s="69">
        <f>I24</f>
        <v>0</v>
      </c>
      <c r="J23" s="69">
        <f>J24</f>
        <v>0</v>
      </c>
    </row>
    <row r="24" spans="1:10" s="6" customFormat="1" ht="27" hidden="1" customHeight="1" x14ac:dyDescent="0.25">
      <c r="A24" s="11">
        <v>379</v>
      </c>
      <c r="B24" s="7" t="s">
        <v>44</v>
      </c>
      <c r="C24" s="14" t="s">
        <v>32</v>
      </c>
      <c r="D24" s="14" t="s">
        <v>51</v>
      </c>
      <c r="E24" s="14" t="s">
        <v>59</v>
      </c>
      <c r="F24" s="14">
        <v>0</v>
      </c>
      <c r="G24" s="11" t="s">
        <v>33</v>
      </c>
      <c r="H24" s="11">
        <v>240</v>
      </c>
      <c r="I24" s="70"/>
      <c r="J24" s="45">
        <v>0</v>
      </c>
    </row>
    <row r="25" spans="1:10" s="6" customFormat="1" ht="0.75" hidden="1" customHeight="1" x14ac:dyDescent="0.25">
      <c r="A25" s="19">
        <v>379</v>
      </c>
      <c r="B25" s="22" t="s">
        <v>72</v>
      </c>
      <c r="C25" s="20" t="s">
        <v>32</v>
      </c>
      <c r="D25" s="20" t="s">
        <v>51</v>
      </c>
      <c r="E25" s="20" t="s">
        <v>59</v>
      </c>
      <c r="F25" s="20">
        <v>0</v>
      </c>
      <c r="G25" s="20" t="s">
        <v>33</v>
      </c>
      <c r="H25" s="19"/>
      <c r="I25" s="198"/>
      <c r="J25" s="198">
        <f>J26</f>
        <v>0</v>
      </c>
    </row>
    <row r="26" spans="1:10" s="6" customFormat="1" ht="27" hidden="1" customHeight="1" x14ac:dyDescent="0.25">
      <c r="A26" s="11">
        <v>379</v>
      </c>
      <c r="B26" s="7" t="s">
        <v>44</v>
      </c>
      <c r="C26" s="14" t="s">
        <v>32</v>
      </c>
      <c r="D26" s="14" t="s">
        <v>51</v>
      </c>
      <c r="E26" s="14" t="s">
        <v>59</v>
      </c>
      <c r="F26" s="14">
        <v>0</v>
      </c>
      <c r="G26" s="11" t="s">
        <v>33</v>
      </c>
      <c r="H26" s="11">
        <v>240</v>
      </c>
      <c r="I26" s="70"/>
      <c r="J26" s="45"/>
    </row>
    <row r="27" spans="1:10" s="6" customFormat="1" ht="48" hidden="1" customHeight="1" x14ac:dyDescent="0.25">
      <c r="A27" s="19">
        <v>379</v>
      </c>
      <c r="B27" s="40" t="s">
        <v>188</v>
      </c>
      <c r="C27" s="20" t="s">
        <v>32</v>
      </c>
      <c r="D27" s="20" t="s">
        <v>51</v>
      </c>
      <c r="E27" s="20" t="s">
        <v>71</v>
      </c>
      <c r="F27" s="20">
        <v>0</v>
      </c>
      <c r="G27" s="20" t="s">
        <v>33</v>
      </c>
      <c r="H27" s="19"/>
      <c r="I27" s="198"/>
      <c r="J27" s="198">
        <f>J28</f>
        <v>0</v>
      </c>
    </row>
    <row r="28" spans="1:10" s="6" customFormat="1" ht="27" hidden="1" customHeight="1" x14ac:dyDescent="0.25">
      <c r="A28" s="11">
        <v>379</v>
      </c>
      <c r="B28" s="7" t="s">
        <v>44</v>
      </c>
      <c r="C28" s="14" t="s">
        <v>32</v>
      </c>
      <c r="D28" s="14" t="s">
        <v>51</v>
      </c>
      <c r="E28" s="14" t="s">
        <v>71</v>
      </c>
      <c r="F28" s="14">
        <v>0</v>
      </c>
      <c r="G28" s="11" t="s">
        <v>33</v>
      </c>
      <c r="H28" s="11">
        <v>240</v>
      </c>
      <c r="I28" s="70"/>
      <c r="J28" s="45"/>
    </row>
    <row r="29" spans="1:10" s="6" customFormat="1" ht="52.5" customHeight="1" x14ac:dyDescent="0.25">
      <c r="A29" s="19">
        <v>379</v>
      </c>
      <c r="B29" s="188" t="s">
        <v>200</v>
      </c>
      <c r="C29" s="20" t="s">
        <v>32</v>
      </c>
      <c r="D29" s="20" t="s">
        <v>51</v>
      </c>
      <c r="E29" s="20" t="s">
        <v>52</v>
      </c>
      <c r="F29" s="20">
        <v>0</v>
      </c>
      <c r="G29" s="19" t="s">
        <v>33</v>
      </c>
      <c r="H29" s="19"/>
      <c r="I29" s="59">
        <f>I30</f>
        <v>30000</v>
      </c>
      <c r="J29" s="59">
        <f>J30</f>
        <v>29400</v>
      </c>
    </row>
    <row r="30" spans="1:10" s="6" customFormat="1" ht="27.75" customHeight="1" x14ac:dyDescent="0.25">
      <c r="A30" s="11">
        <v>379</v>
      </c>
      <c r="B30" s="7" t="s">
        <v>44</v>
      </c>
      <c r="C30" s="14" t="s">
        <v>32</v>
      </c>
      <c r="D30" s="14" t="s">
        <v>51</v>
      </c>
      <c r="E30" s="14" t="s">
        <v>52</v>
      </c>
      <c r="F30" s="14">
        <v>0</v>
      </c>
      <c r="G30" s="11" t="s">
        <v>33</v>
      </c>
      <c r="H30" s="11">
        <v>240</v>
      </c>
      <c r="I30" s="70">
        <v>30000</v>
      </c>
      <c r="J30" s="45">
        <v>29400</v>
      </c>
    </row>
    <row r="31" spans="1:10" s="6" customFormat="1" ht="51.75" customHeight="1" x14ac:dyDescent="0.25">
      <c r="A31" s="19">
        <v>379</v>
      </c>
      <c r="B31" s="188" t="s">
        <v>201</v>
      </c>
      <c r="C31" s="20" t="s">
        <v>32</v>
      </c>
      <c r="D31" s="20" t="s">
        <v>51</v>
      </c>
      <c r="E31" s="20" t="s">
        <v>189</v>
      </c>
      <c r="F31" s="20">
        <v>0</v>
      </c>
      <c r="G31" s="19" t="s">
        <v>33</v>
      </c>
      <c r="H31" s="19"/>
      <c r="I31" s="59">
        <f>I32</f>
        <v>62900</v>
      </c>
      <c r="J31" s="59">
        <f>J32</f>
        <v>15700</v>
      </c>
    </row>
    <row r="32" spans="1:10" s="6" customFormat="1" ht="27" customHeight="1" x14ac:dyDescent="0.25">
      <c r="A32" s="11">
        <v>379</v>
      </c>
      <c r="B32" s="7" t="s">
        <v>44</v>
      </c>
      <c r="C32" s="14" t="s">
        <v>32</v>
      </c>
      <c r="D32" s="14" t="s">
        <v>51</v>
      </c>
      <c r="E32" s="14" t="s">
        <v>189</v>
      </c>
      <c r="F32" s="14">
        <v>0</v>
      </c>
      <c r="G32" s="11" t="s">
        <v>33</v>
      </c>
      <c r="H32" s="11">
        <v>240</v>
      </c>
      <c r="I32" s="70">
        <v>62900</v>
      </c>
      <c r="J32" s="45">
        <v>15700</v>
      </c>
    </row>
    <row r="33" spans="1:10" s="37" customFormat="1" ht="2.25" hidden="1" customHeight="1" x14ac:dyDescent="0.25">
      <c r="A33" s="34">
        <v>379</v>
      </c>
      <c r="B33" s="35" t="s">
        <v>41</v>
      </c>
      <c r="C33" s="36" t="s">
        <v>32</v>
      </c>
      <c r="D33" s="36" t="s">
        <v>51</v>
      </c>
      <c r="E33" s="36" t="s">
        <v>53</v>
      </c>
      <c r="F33" s="36">
        <v>0</v>
      </c>
      <c r="G33" s="36" t="s">
        <v>33</v>
      </c>
      <c r="H33" s="34"/>
      <c r="I33" s="71"/>
      <c r="J33" s="115"/>
    </row>
    <row r="34" spans="1:10" s="6" customFormat="1" ht="27.75" hidden="1" customHeight="1" x14ac:dyDescent="0.25">
      <c r="A34" s="11">
        <v>379</v>
      </c>
      <c r="B34" s="7" t="s">
        <v>44</v>
      </c>
      <c r="C34" s="14" t="s">
        <v>32</v>
      </c>
      <c r="D34" s="14" t="s">
        <v>51</v>
      </c>
      <c r="E34" s="14" t="s">
        <v>53</v>
      </c>
      <c r="F34" s="14">
        <v>0</v>
      </c>
      <c r="G34" s="15" t="s">
        <v>33</v>
      </c>
      <c r="H34" s="11">
        <v>240</v>
      </c>
      <c r="I34" s="70"/>
      <c r="J34" s="45"/>
    </row>
    <row r="35" spans="1:10" s="6" customFormat="1" ht="33.75" customHeight="1" x14ac:dyDescent="0.25">
      <c r="A35" s="161">
        <v>379</v>
      </c>
      <c r="B35" s="193" t="s">
        <v>85</v>
      </c>
      <c r="C35" s="163" t="s">
        <v>31</v>
      </c>
      <c r="D35" s="163" t="s">
        <v>55</v>
      </c>
      <c r="E35" s="163"/>
      <c r="F35" s="163"/>
      <c r="G35" s="163"/>
      <c r="H35" s="161"/>
      <c r="I35" s="164">
        <f>I36</f>
        <v>137760</v>
      </c>
      <c r="J35" s="159">
        <f>J36</f>
        <v>23890.86</v>
      </c>
    </row>
    <row r="36" spans="1:10" s="6" customFormat="1" ht="52.5" customHeight="1" x14ac:dyDescent="0.25">
      <c r="A36" s="39">
        <v>379</v>
      </c>
      <c r="B36" s="189" t="s">
        <v>201</v>
      </c>
      <c r="C36" s="41" t="s">
        <v>31</v>
      </c>
      <c r="D36" s="41" t="s">
        <v>55</v>
      </c>
      <c r="E36" s="41" t="s">
        <v>189</v>
      </c>
      <c r="F36" s="41">
        <v>0</v>
      </c>
      <c r="G36" s="41" t="s">
        <v>33</v>
      </c>
      <c r="H36" s="39"/>
      <c r="I36" s="115">
        <f>SUM(I37:I38)</f>
        <v>137760</v>
      </c>
      <c r="J36" s="115">
        <f>J37+J38</f>
        <v>23890.86</v>
      </c>
    </row>
    <row r="37" spans="1:10" s="6" customFormat="1" ht="27" customHeight="1" x14ac:dyDescent="0.25">
      <c r="A37" s="42">
        <v>379</v>
      </c>
      <c r="B37" s="43" t="s">
        <v>45</v>
      </c>
      <c r="C37" s="44" t="s">
        <v>31</v>
      </c>
      <c r="D37" s="44" t="s">
        <v>55</v>
      </c>
      <c r="E37" s="44" t="s">
        <v>189</v>
      </c>
      <c r="F37" s="44">
        <v>0</v>
      </c>
      <c r="G37" s="44" t="s">
        <v>33</v>
      </c>
      <c r="H37" s="42">
        <v>120</v>
      </c>
      <c r="I37" s="45">
        <v>129366.98</v>
      </c>
      <c r="J37" s="45">
        <v>19242</v>
      </c>
    </row>
    <row r="38" spans="1:10" s="6" customFormat="1" ht="26.25" customHeight="1" x14ac:dyDescent="0.25">
      <c r="A38" s="42">
        <v>379</v>
      </c>
      <c r="B38" s="7" t="s">
        <v>44</v>
      </c>
      <c r="C38" s="44" t="s">
        <v>31</v>
      </c>
      <c r="D38" s="44" t="s">
        <v>55</v>
      </c>
      <c r="E38" s="44" t="s">
        <v>189</v>
      </c>
      <c r="F38" s="44">
        <v>0</v>
      </c>
      <c r="G38" s="44" t="s">
        <v>33</v>
      </c>
      <c r="H38" s="42">
        <v>240</v>
      </c>
      <c r="I38" s="45">
        <v>8393.02</v>
      </c>
      <c r="J38" s="45">
        <v>4648.8599999999997</v>
      </c>
    </row>
    <row r="39" spans="1:10" s="3" customFormat="1" ht="39.75" customHeight="1" x14ac:dyDescent="0.2">
      <c r="A39" s="208">
        <v>379</v>
      </c>
      <c r="B39" s="209" t="s">
        <v>54</v>
      </c>
      <c r="C39" s="210" t="s">
        <v>55</v>
      </c>
      <c r="D39" s="210" t="s">
        <v>67</v>
      </c>
      <c r="E39" s="210"/>
      <c r="F39" s="210"/>
      <c r="G39" s="208"/>
      <c r="H39" s="208"/>
      <c r="I39" s="211">
        <f>I40</f>
        <v>56000</v>
      </c>
      <c r="J39" s="212">
        <f>J40</f>
        <v>1196</v>
      </c>
    </row>
    <row r="40" spans="1:10" s="6" customFormat="1" ht="63" customHeight="1" x14ac:dyDescent="0.25">
      <c r="A40" s="19">
        <v>379</v>
      </c>
      <c r="B40" s="22" t="s">
        <v>204</v>
      </c>
      <c r="C40" s="20" t="s">
        <v>55</v>
      </c>
      <c r="D40" s="20" t="s">
        <v>67</v>
      </c>
      <c r="E40" s="20" t="s">
        <v>57</v>
      </c>
      <c r="F40" s="20">
        <v>0</v>
      </c>
      <c r="G40" s="20" t="s">
        <v>33</v>
      </c>
      <c r="H40" s="19"/>
      <c r="I40" s="69">
        <f>I41+I42</f>
        <v>56000</v>
      </c>
      <c r="J40" s="115">
        <f>J41+J42</f>
        <v>1196</v>
      </c>
    </row>
    <row r="41" spans="1:10" s="6" customFormat="1" ht="27.75" customHeight="1" x14ac:dyDescent="0.25">
      <c r="A41" s="11">
        <v>379</v>
      </c>
      <c r="B41" s="7" t="s">
        <v>44</v>
      </c>
      <c r="C41" s="14" t="s">
        <v>55</v>
      </c>
      <c r="D41" s="14" t="s">
        <v>67</v>
      </c>
      <c r="E41" s="14" t="s">
        <v>57</v>
      </c>
      <c r="F41" s="14">
        <v>0</v>
      </c>
      <c r="G41" s="15" t="s">
        <v>33</v>
      </c>
      <c r="H41" s="11">
        <v>240</v>
      </c>
      <c r="I41" s="112">
        <v>51000</v>
      </c>
      <c r="J41" s="45">
        <v>0</v>
      </c>
    </row>
    <row r="42" spans="1:10" s="6" customFormat="1" ht="19.5" customHeight="1" x14ac:dyDescent="0.25">
      <c r="A42" s="11">
        <v>379</v>
      </c>
      <c r="B42" s="7" t="s">
        <v>46</v>
      </c>
      <c r="C42" s="14" t="s">
        <v>55</v>
      </c>
      <c r="D42" s="14" t="s">
        <v>67</v>
      </c>
      <c r="E42" s="14" t="s">
        <v>57</v>
      </c>
      <c r="F42" s="14">
        <v>0</v>
      </c>
      <c r="G42" s="15" t="s">
        <v>33</v>
      </c>
      <c r="H42" s="11">
        <v>850</v>
      </c>
      <c r="I42" s="112">
        <v>5000</v>
      </c>
      <c r="J42" s="45">
        <v>1196</v>
      </c>
    </row>
    <row r="43" spans="1:10" s="64" customFormat="1" ht="28.5" customHeight="1" x14ac:dyDescent="0.2">
      <c r="A43" s="204">
        <v>379</v>
      </c>
      <c r="B43" s="205" t="s">
        <v>88</v>
      </c>
      <c r="C43" s="206" t="s">
        <v>55</v>
      </c>
      <c r="D43" s="206" t="s">
        <v>71</v>
      </c>
      <c r="E43" s="206"/>
      <c r="F43" s="206"/>
      <c r="G43" s="206"/>
      <c r="H43" s="204"/>
      <c r="I43" s="207">
        <f>I44</f>
        <v>2000</v>
      </c>
      <c r="J43" s="207">
        <f>J44</f>
        <v>0</v>
      </c>
    </row>
    <row r="44" spans="1:10" s="68" customFormat="1" ht="87" customHeight="1" x14ac:dyDescent="0.25">
      <c r="A44" s="200">
        <v>379</v>
      </c>
      <c r="B44" s="201" t="s">
        <v>205</v>
      </c>
      <c r="C44" s="202" t="s">
        <v>55</v>
      </c>
      <c r="D44" s="202" t="s">
        <v>71</v>
      </c>
      <c r="E44" s="202" t="s">
        <v>86</v>
      </c>
      <c r="F44" s="202">
        <v>0</v>
      </c>
      <c r="G44" s="202" t="s">
        <v>33</v>
      </c>
      <c r="H44" s="200"/>
      <c r="I44" s="203">
        <f>I45</f>
        <v>2000</v>
      </c>
      <c r="J44" s="203">
        <f>J45</f>
        <v>0</v>
      </c>
    </row>
    <row r="45" spans="1:10" s="67" customFormat="1" ht="27" customHeight="1" x14ac:dyDescent="0.25">
      <c r="A45" s="65">
        <v>379</v>
      </c>
      <c r="B45" s="7" t="s">
        <v>44</v>
      </c>
      <c r="C45" s="66" t="s">
        <v>55</v>
      </c>
      <c r="D45" s="66" t="s">
        <v>71</v>
      </c>
      <c r="E45" s="66" t="s">
        <v>86</v>
      </c>
      <c r="F45" s="66">
        <v>0</v>
      </c>
      <c r="G45" s="66" t="s">
        <v>33</v>
      </c>
      <c r="H45" s="65">
        <v>240</v>
      </c>
      <c r="I45" s="45">
        <v>2000</v>
      </c>
      <c r="J45" s="45">
        <v>0</v>
      </c>
    </row>
    <row r="46" spans="1:10" s="3" customFormat="1" ht="0.75" customHeight="1" x14ac:dyDescent="0.2">
      <c r="A46" s="155">
        <v>379</v>
      </c>
      <c r="B46" s="160" t="s">
        <v>58</v>
      </c>
      <c r="C46" s="157" t="s">
        <v>43</v>
      </c>
      <c r="D46" s="157" t="s">
        <v>59</v>
      </c>
      <c r="E46" s="157"/>
      <c r="F46" s="157"/>
      <c r="G46" s="155"/>
      <c r="H46" s="155"/>
      <c r="I46" s="158">
        <f>I47</f>
        <v>0</v>
      </c>
      <c r="J46" s="159">
        <f>J47</f>
        <v>0</v>
      </c>
    </row>
    <row r="47" spans="1:10" s="6" customFormat="1" ht="27" hidden="1" customHeight="1" x14ac:dyDescent="0.25">
      <c r="A47" s="19">
        <v>379</v>
      </c>
      <c r="B47" s="22" t="s">
        <v>41</v>
      </c>
      <c r="C47" s="20" t="s">
        <v>43</v>
      </c>
      <c r="D47" s="20" t="s">
        <v>59</v>
      </c>
      <c r="E47" s="20" t="s">
        <v>53</v>
      </c>
      <c r="F47" s="20">
        <v>0</v>
      </c>
      <c r="G47" s="20" t="s">
        <v>33</v>
      </c>
      <c r="H47" s="19"/>
      <c r="I47" s="69">
        <f>I48</f>
        <v>0</v>
      </c>
      <c r="J47" s="115">
        <f>J48</f>
        <v>0</v>
      </c>
    </row>
    <row r="48" spans="1:10" s="6" customFormat="1" ht="43.5" hidden="1" customHeight="1" x14ac:dyDescent="0.25">
      <c r="A48" s="11">
        <v>379</v>
      </c>
      <c r="B48" s="7" t="s">
        <v>60</v>
      </c>
      <c r="C48" s="14" t="s">
        <v>43</v>
      </c>
      <c r="D48" s="14" t="s">
        <v>59</v>
      </c>
      <c r="E48" s="14" t="s">
        <v>53</v>
      </c>
      <c r="F48" s="14">
        <v>0</v>
      </c>
      <c r="G48" s="15" t="s">
        <v>33</v>
      </c>
      <c r="H48" s="11">
        <v>810</v>
      </c>
      <c r="I48" s="112"/>
      <c r="J48" s="45">
        <v>0</v>
      </c>
    </row>
    <row r="49" spans="1:12" s="3" customFormat="1" ht="20.25" customHeight="1" x14ac:dyDescent="0.2">
      <c r="A49" s="155">
        <v>379</v>
      </c>
      <c r="B49" s="160" t="s">
        <v>61</v>
      </c>
      <c r="C49" s="157" t="s">
        <v>43</v>
      </c>
      <c r="D49" s="157" t="s">
        <v>56</v>
      </c>
      <c r="E49" s="157"/>
      <c r="F49" s="157"/>
      <c r="G49" s="155"/>
      <c r="H49" s="155"/>
      <c r="I49" s="158">
        <f>I50</f>
        <v>1503880.53</v>
      </c>
      <c r="J49" s="158">
        <f>J50</f>
        <v>460800</v>
      </c>
    </row>
    <row r="50" spans="1:12" s="6" customFormat="1" ht="78" customHeight="1" x14ac:dyDescent="0.25">
      <c r="A50" s="19">
        <v>379</v>
      </c>
      <c r="B50" s="22" t="s">
        <v>221</v>
      </c>
      <c r="C50" s="20" t="s">
        <v>43</v>
      </c>
      <c r="D50" s="20" t="s">
        <v>56</v>
      </c>
      <c r="E50" s="20" t="s">
        <v>31</v>
      </c>
      <c r="F50" s="20">
        <v>0</v>
      </c>
      <c r="G50" s="20" t="s">
        <v>33</v>
      </c>
      <c r="H50" s="19"/>
      <c r="I50" s="69">
        <f>I51</f>
        <v>1503880.53</v>
      </c>
      <c r="J50" s="115">
        <f>J51</f>
        <v>460800</v>
      </c>
    </row>
    <row r="51" spans="1:12" s="6" customFormat="1" ht="39.75" customHeight="1" x14ac:dyDescent="0.25">
      <c r="A51" s="11">
        <v>379</v>
      </c>
      <c r="B51" s="7" t="s">
        <v>44</v>
      </c>
      <c r="C51" s="14" t="s">
        <v>43</v>
      </c>
      <c r="D51" s="14" t="s">
        <v>56</v>
      </c>
      <c r="E51" s="14" t="s">
        <v>31</v>
      </c>
      <c r="F51" s="14">
        <v>0</v>
      </c>
      <c r="G51" s="15" t="s">
        <v>33</v>
      </c>
      <c r="H51" s="11">
        <v>240</v>
      </c>
      <c r="I51" s="112">
        <v>1503880.53</v>
      </c>
      <c r="J51" s="45">
        <v>460800</v>
      </c>
    </row>
    <row r="52" spans="1:12" s="3" customFormat="1" ht="0.75" hidden="1" customHeight="1" x14ac:dyDescent="0.2">
      <c r="A52" s="155">
        <v>379</v>
      </c>
      <c r="B52" s="160" t="s">
        <v>190</v>
      </c>
      <c r="C52" s="157" t="s">
        <v>43</v>
      </c>
      <c r="D52" s="157" t="s">
        <v>189</v>
      </c>
      <c r="E52" s="157"/>
      <c r="F52" s="157"/>
      <c r="G52" s="155"/>
      <c r="H52" s="155"/>
      <c r="I52" s="158">
        <f>I53</f>
        <v>0</v>
      </c>
      <c r="J52" s="158">
        <f>J53</f>
        <v>0</v>
      </c>
    </row>
    <row r="53" spans="1:12" s="6" customFormat="1" ht="53.25" hidden="1" customHeight="1" x14ac:dyDescent="0.25">
      <c r="A53" s="19">
        <v>379</v>
      </c>
      <c r="B53" s="40" t="s">
        <v>212</v>
      </c>
      <c r="C53" s="20" t="s">
        <v>43</v>
      </c>
      <c r="D53" s="20" t="s">
        <v>189</v>
      </c>
      <c r="E53" s="20" t="s">
        <v>71</v>
      </c>
      <c r="F53" s="20">
        <v>0</v>
      </c>
      <c r="G53" s="20" t="s">
        <v>33</v>
      </c>
      <c r="H53" s="19"/>
      <c r="I53" s="69">
        <f>I54</f>
        <v>0</v>
      </c>
      <c r="J53" s="115">
        <f>J54</f>
        <v>0</v>
      </c>
    </row>
    <row r="54" spans="1:12" s="6" customFormat="1" ht="40.5" hidden="1" customHeight="1" x14ac:dyDescent="0.25">
      <c r="A54" s="11">
        <v>379</v>
      </c>
      <c r="B54" s="7" t="s">
        <v>44</v>
      </c>
      <c r="C54" s="14" t="s">
        <v>43</v>
      </c>
      <c r="D54" s="14" t="s">
        <v>189</v>
      </c>
      <c r="E54" s="14" t="s">
        <v>71</v>
      </c>
      <c r="F54" s="14">
        <v>0</v>
      </c>
      <c r="G54" s="15" t="s">
        <v>33</v>
      </c>
      <c r="H54" s="11">
        <v>240</v>
      </c>
      <c r="I54" s="112"/>
      <c r="J54" s="45">
        <v>0</v>
      </c>
    </row>
    <row r="55" spans="1:12" s="3" customFormat="1" ht="22.5" hidden="1" customHeight="1" x14ac:dyDescent="0.2">
      <c r="A55" s="155">
        <v>379</v>
      </c>
      <c r="B55" s="194" t="s">
        <v>63</v>
      </c>
      <c r="C55" s="157" t="s">
        <v>59</v>
      </c>
      <c r="D55" s="157" t="s">
        <v>31</v>
      </c>
      <c r="E55" s="157"/>
      <c r="F55" s="157"/>
      <c r="G55" s="155"/>
      <c r="H55" s="155"/>
      <c r="I55" s="158">
        <f>I56</f>
        <v>0</v>
      </c>
      <c r="J55" s="158">
        <f>J56</f>
        <v>0</v>
      </c>
    </row>
    <row r="56" spans="1:12" s="6" customFormat="1" ht="0.75" hidden="1" customHeight="1" x14ac:dyDescent="0.25">
      <c r="A56" s="19">
        <v>379</v>
      </c>
      <c r="B56" s="189"/>
      <c r="C56" s="20" t="s">
        <v>59</v>
      </c>
      <c r="D56" s="20" t="s">
        <v>31</v>
      </c>
      <c r="E56" s="20" t="s">
        <v>52</v>
      </c>
      <c r="F56" s="20">
        <v>0</v>
      </c>
      <c r="G56" s="20" t="s">
        <v>33</v>
      </c>
      <c r="H56" s="19"/>
      <c r="I56" s="69">
        <f>I57</f>
        <v>0</v>
      </c>
      <c r="J56" s="115">
        <f>J57</f>
        <v>0</v>
      </c>
    </row>
    <row r="57" spans="1:12" s="6" customFormat="1" ht="28.5" hidden="1" customHeight="1" x14ac:dyDescent="0.25">
      <c r="A57" s="11">
        <v>379</v>
      </c>
      <c r="B57" s="7" t="s">
        <v>44</v>
      </c>
      <c r="C57" s="14" t="s">
        <v>59</v>
      </c>
      <c r="D57" s="14" t="s">
        <v>31</v>
      </c>
      <c r="E57" s="14" t="s">
        <v>52</v>
      </c>
      <c r="F57" s="14">
        <v>0</v>
      </c>
      <c r="G57" s="15" t="s">
        <v>33</v>
      </c>
      <c r="H57" s="11">
        <v>240</v>
      </c>
      <c r="I57" s="112"/>
      <c r="J57" s="45"/>
    </row>
    <row r="58" spans="1:12" s="3" customFormat="1" ht="18" hidden="1" customHeight="1" x14ac:dyDescent="0.2">
      <c r="A58" s="155">
        <v>379</v>
      </c>
      <c r="B58" s="160" t="s">
        <v>64</v>
      </c>
      <c r="C58" s="157" t="s">
        <v>59</v>
      </c>
      <c r="D58" s="157" t="s">
        <v>55</v>
      </c>
      <c r="E58" s="157"/>
      <c r="F58" s="157"/>
      <c r="G58" s="155"/>
      <c r="H58" s="155"/>
      <c r="I58" s="165">
        <f>I59</f>
        <v>942400</v>
      </c>
      <c r="J58" s="165">
        <f>J59</f>
        <v>72159.12</v>
      </c>
      <c r="L58" s="38"/>
    </row>
    <row r="59" spans="1:12" s="6" customFormat="1" ht="48" customHeight="1" x14ac:dyDescent="0.25">
      <c r="A59" s="19">
        <v>379</v>
      </c>
      <c r="B59" s="22" t="s">
        <v>213</v>
      </c>
      <c r="C59" s="20" t="s">
        <v>59</v>
      </c>
      <c r="D59" s="20" t="s">
        <v>55</v>
      </c>
      <c r="E59" s="20" t="s">
        <v>32</v>
      </c>
      <c r="F59" s="20">
        <v>0</v>
      </c>
      <c r="G59" s="20" t="s">
        <v>33</v>
      </c>
      <c r="H59" s="19"/>
      <c r="I59" s="69">
        <f>I61+I60</f>
        <v>942400</v>
      </c>
      <c r="J59" s="69">
        <f>J61+J60</f>
        <v>72159.12</v>
      </c>
    </row>
    <row r="60" spans="1:12" s="6" customFormat="1" ht="47.25" customHeight="1" x14ac:dyDescent="0.25">
      <c r="A60" s="11">
        <v>379</v>
      </c>
      <c r="B60" s="7" t="s">
        <v>44</v>
      </c>
      <c r="C60" s="14" t="s">
        <v>59</v>
      </c>
      <c r="D60" s="14" t="s">
        <v>55</v>
      </c>
      <c r="E60" s="14" t="s">
        <v>32</v>
      </c>
      <c r="F60" s="14">
        <v>0</v>
      </c>
      <c r="G60" s="15" t="s">
        <v>33</v>
      </c>
      <c r="H60" s="11">
        <v>240</v>
      </c>
      <c r="I60" s="112">
        <v>942400</v>
      </c>
      <c r="J60" s="195">
        <v>72159.12</v>
      </c>
    </row>
    <row r="61" spans="1:12" s="6" customFormat="1" ht="0.75" customHeight="1" x14ac:dyDescent="0.25">
      <c r="A61" s="11">
        <v>379</v>
      </c>
      <c r="B61" s="7" t="s">
        <v>46</v>
      </c>
      <c r="C61" s="14" t="s">
        <v>59</v>
      </c>
      <c r="D61" s="14" t="s">
        <v>55</v>
      </c>
      <c r="E61" s="14" t="s">
        <v>32</v>
      </c>
      <c r="F61" s="14">
        <v>0</v>
      </c>
      <c r="G61" s="15" t="s">
        <v>33</v>
      </c>
      <c r="H61" s="11">
        <v>850</v>
      </c>
      <c r="I61" s="112"/>
      <c r="J61" s="45"/>
    </row>
    <row r="62" spans="1:12" s="6" customFormat="1" ht="36.75" hidden="1" customHeight="1" x14ac:dyDescent="0.25">
      <c r="A62" s="161">
        <v>379</v>
      </c>
      <c r="B62" s="162" t="s">
        <v>65</v>
      </c>
      <c r="C62" s="163" t="s">
        <v>57</v>
      </c>
      <c r="D62" s="163" t="s">
        <v>55</v>
      </c>
      <c r="E62" s="163"/>
      <c r="F62" s="163"/>
      <c r="G62" s="161"/>
      <c r="H62" s="161"/>
      <c r="I62" s="166">
        <f>I63</f>
        <v>0</v>
      </c>
      <c r="J62" s="166">
        <f>J63</f>
        <v>0</v>
      </c>
    </row>
    <row r="63" spans="1:12" s="6" customFormat="1" ht="24.75" hidden="1" customHeight="1" x14ac:dyDescent="0.25">
      <c r="A63" s="19">
        <v>379</v>
      </c>
      <c r="B63" s="22" t="s">
        <v>206</v>
      </c>
      <c r="C63" s="20" t="s">
        <v>57</v>
      </c>
      <c r="D63" s="20" t="s">
        <v>55</v>
      </c>
      <c r="E63" s="20" t="s">
        <v>43</v>
      </c>
      <c r="F63" s="20">
        <v>0</v>
      </c>
      <c r="G63" s="20" t="s">
        <v>33</v>
      </c>
      <c r="H63" s="19"/>
      <c r="I63" s="69">
        <f>I64</f>
        <v>0</v>
      </c>
      <c r="J63" s="69">
        <f>J64</f>
        <v>0</v>
      </c>
    </row>
    <row r="64" spans="1:12" s="6" customFormat="1" ht="25.5" hidden="1" customHeight="1" x14ac:dyDescent="0.25">
      <c r="A64" s="11">
        <v>379</v>
      </c>
      <c r="B64" s="7" t="s">
        <v>44</v>
      </c>
      <c r="C64" s="14" t="s">
        <v>57</v>
      </c>
      <c r="D64" s="14" t="s">
        <v>55</v>
      </c>
      <c r="E64" s="14" t="s">
        <v>43</v>
      </c>
      <c r="F64" s="14">
        <v>0</v>
      </c>
      <c r="G64" s="15" t="s">
        <v>33</v>
      </c>
      <c r="H64" s="11">
        <v>240</v>
      </c>
      <c r="I64" s="112"/>
      <c r="J64" s="45">
        <v>0</v>
      </c>
    </row>
    <row r="65" spans="1:10" s="6" customFormat="1" ht="22.5" customHeight="1" x14ac:dyDescent="0.25">
      <c r="A65" s="161">
        <v>379</v>
      </c>
      <c r="B65" s="162" t="s">
        <v>66</v>
      </c>
      <c r="C65" s="163" t="s">
        <v>67</v>
      </c>
      <c r="D65" s="163" t="s">
        <v>32</v>
      </c>
      <c r="E65" s="163"/>
      <c r="F65" s="163"/>
      <c r="G65" s="161"/>
      <c r="H65" s="161"/>
      <c r="I65" s="166">
        <f>I66</f>
        <v>15000</v>
      </c>
      <c r="J65" s="159">
        <f>J66</f>
        <v>1898.8</v>
      </c>
    </row>
    <row r="66" spans="1:10" s="6" customFormat="1" ht="18.75" customHeight="1" x14ac:dyDescent="0.25">
      <c r="A66" s="19">
        <v>379</v>
      </c>
      <c r="B66" s="22" t="s">
        <v>68</v>
      </c>
      <c r="C66" s="20" t="s">
        <v>67</v>
      </c>
      <c r="D66" s="20" t="s">
        <v>32</v>
      </c>
      <c r="E66" s="20" t="s">
        <v>53</v>
      </c>
      <c r="F66" s="20">
        <v>0</v>
      </c>
      <c r="G66" s="20" t="s">
        <v>33</v>
      </c>
      <c r="H66" s="19"/>
      <c r="I66" s="69">
        <f>I67</f>
        <v>15000</v>
      </c>
      <c r="J66" s="115">
        <f>J67</f>
        <v>1898.8</v>
      </c>
    </row>
    <row r="67" spans="1:10" s="6" customFormat="1" ht="25.5" customHeight="1" x14ac:dyDescent="0.25">
      <c r="A67" s="11">
        <v>379</v>
      </c>
      <c r="B67" s="7" t="s">
        <v>69</v>
      </c>
      <c r="C67" s="14" t="s">
        <v>67</v>
      </c>
      <c r="D67" s="14" t="s">
        <v>32</v>
      </c>
      <c r="E67" s="14" t="s">
        <v>53</v>
      </c>
      <c r="F67" s="14">
        <v>0</v>
      </c>
      <c r="G67" s="15" t="s">
        <v>33</v>
      </c>
      <c r="H67" s="11">
        <v>310</v>
      </c>
      <c r="I67" s="112">
        <v>15000</v>
      </c>
      <c r="J67" s="45">
        <v>1898.8</v>
      </c>
    </row>
    <row r="68" spans="1:10" s="3" customFormat="1" ht="19.5" customHeight="1" x14ac:dyDescent="0.2">
      <c r="A68" s="155">
        <v>379</v>
      </c>
      <c r="B68" s="160" t="s">
        <v>191</v>
      </c>
      <c r="C68" s="157" t="s">
        <v>48</v>
      </c>
      <c r="D68" s="157" t="s">
        <v>32</v>
      </c>
      <c r="E68" s="157"/>
      <c r="F68" s="157"/>
      <c r="G68" s="155"/>
      <c r="H68" s="155"/>
      <c r="I68" s="158">
        <f>I69</f>
        <v>42200</v>
      </c>
      <c r="J68" s="158">
        <f>J69</f>
        <v>42184.800000000003</v>
      </c>
    </row>
    <row r="69" spans="1:10" s="6" customFormat="1" ht="48.75" customHeight="1" x14ac:dyDescent="0.25">
      <c r="A69" s="19">
        <v>379</v>
      </c>
      <c r="B69" s="22" t="s">
        <v>214</v>
      </c>
      <c r="C69" s="20" t="s">
        <v>48</v>
      </c>
      <c r="D69" s="20" t="s">
        <v>32</v>
      </c>
      <c r="E69" s="20" t="s">
        <v>56</v>
      </c>
      <c r="F69" s="20">
        <v>0</v>
      </c>
      <c r="G69" s="20" t="s">
        <v>33</v>
      </c>
      <c r="H69" s="19"/>
      <c r="I69" s="69">
        <f>I70</f>
        <v>42200</v>
      </c>
      <c r="J69" s="69">
        <f>J70</f>
        <v>42184.800000000003</v>
      </c>
    </row>
    <row r="70" spans="1:10" s="6" customFormat="1" ht="30" customHeight="1" x14ac:dyDescent="0.25">
      <c r="A70" s="11">
        <v>379</v>
      </c>
      <c r="B70" s="7" t="s">
        <v>44</v>
      </c>
      <c r="C70" s="14" t="s">
        <v>48</v>
      </c>
      <c r="D70" s="14" t="s">
        <v>32</v>
      </c>
      <c r="E70" s="14" t="s">
        <v>56</v>
      </c>
      <c r="F70" s="14">
        <v>0</v>
      </c>
      <c r="G70" s="15" t="s">
        <v>33</v>
      </c>
      <c r="H70" s="11">
        <v>240</v>
      </c>
      <c r="I70" s="112">
        <v>42200</v>
      </c>
      <c r="J70" s="45">
        <v>42184.800000000003</v>
      </c>
    </row>
    <row r="71" spans="1:10" s="3" customFormat="1" ht="25.5" customHeight="1" x14ac:dyDescent="0.2">
      <c r="A71" s="155">
        <v>379</v>
      </c>
      <c r="B71" s="160" t="s">
        <v>70</v>
      </c>
      <c r="C71" s="157" t="s">
        <v>71</v>
      </c>
      <c r="D71" s="157" t="s">
        <v>55</v>
      </c>
      <c r="E71" s="157"/>
      <c r="F71" s="157"/>
      <c r="G71" s="155"/>
      <c r="H71" s="155"/>
      <c r="I71" s="158">
        <f>I74+I76+I78+I82+I72+I80+I84</f>
        <v>10383395</v>
      </c>
      <c r="J71" s="158">
        <f>J74+J76+J78+J82+J72+J80+J84</f>
        <v>10000</v>
      </c>
    </row>
    <row r="72" spans="1:10" s="6" customFormat="1" ht="48.75" hidden="1" customHeight="1" x14ac:dyDescent="0.25">
      <c r="A72" s="19">
        <v>379</v>
      </c>
      <c r="B72" s="22" t="s">
        <v>215</v>
      </c>
      <c r="C72" s="20" t="s">
        <v>71</v>
      </c>
      <c r="D72" s="20" t="s">
        <v>55</v>
      </c>
      <c r="E72" s="20" t="s">
        <v>32</v>
      </c>
      <c r="F72" s="20">
        <v>0</v>
      </c>
      <c r="G72" s="20" t="s">
        <v>33</v>
      </c>
      <c r="H72" s="19"/>
      <c r="I72" s="69">
        <f>I73</f>
        <v>0</v>
      </c>
      <c r="J72" s="69">
        <f>J73</f>
        <v>0</v>
      </c>
    </row>
    <row r="73" spans="1:10" s="6" customFormat="1" ht="15.75" hidden="1" customHeight="1" x14ac:dyDescent="0.25">
      <c r="A73" s="11">
        <v>379</v>
      </c>
      <c r="B73" s="7" t="s">
        <v>73</v>
      </c>
      <c r="C73" s="14" t="s">
        <v>71</v>
      </c>
      <c r="D73" s="14" t="s">
        <v>55</v>
      </c>
      <c r="E73" s="14" t="s">
        <v>32</v>
      </c>
      <c r="F73" s="14">
        <v>0</v>
      </c>
      <c r="G73" s="15" t="s">
        <v>33</v>
      </c>
      <c r="H73" s="11">
        <v>540</v>
      </c>
      <c r="I73" s="112"/>
      <c r="J73" s="45"/>
    </row>
    <row r="74" spans="1:10" s="6" customFormat="1" ht="75" hidden="1" customHeight="1" x14ac:dyDescent="0.25">
      <c r="A74" s="19">
        <v>379</v>
      </c>
      <c r="B74" s="22" t="s">
        <v>62</v>
      </c>
      <c r="C74" s="20" t="s">
        <v>71</v>
      </c>
      <c r="D74" s="20" t="s">
        <v>55</v>
      </c>
      <c r="E74" s="20" t="s">
        <v>31</v>
      </c>
      <c r="F74" s="20">
        <v>0</v>
      </c>
      <c r="G74" s="20" t="s">
        <v>33</v>
      </c>
      <c r="H74" s="19"/>
      <c r="I74" s="69">
        <f>I75</f>
        <v>0</v>
      </c>
      <c r="J74" s="69">
        <f>J75</f>
        <v>0</v>
      </c>
    </row>
    <row r="75" spans="1:10" s="6" customFormat="1" ht="17.25" hidden="1" customHeight="1" x14ac:dyDescent="0.25">
      <c r="A75" s="11">
        <v>379</v>
      </c>
      <c r="B75" s="7" t="s">
        <v>73</v>
      </c>
      <c r="C75" s="14" t="s">
        <v>71</v>
      </c>
      <c r="D75" s="14" t="s">
        <v>55</v>
      </c>
      <c r="E75" s="14" t="s">
        <v>31</v>
      </c>
      <c r="F75" s="14">
        <v>0</v>
      </c>
      <c r="G75" s="15" t="s">
        <v>33</v>
      </c>
      <c r="H75" s="11">
        <v>540</v>
      </c>
      <c r="I75" s="112"/>
      <c r="J75" s="45"/>
    </row>
    <row r="76" spans="1:10" s="6" customFormat="1" ht="52.5" customHeight="1" x14ac:dyDescent="0.25">
      <c r="A76" s="19">
        <v>379</v>
      </c>
      <c r="B76" s="22" t="s">
        <v>216</v>
      </c>
      <c r="C76" s="20" t="s">
        <v>71</v>
      </c>
      <c r="D76" s="20" t="s">
        <v>55</v>
      </c>
      <c r="E76" s="20" t="s">
        <v>59</v>
      </c>
      <c r="F76" s="20">
        <v>0</v>
      </c>
      <c r="G76" s="20" t="s">
        <v>33</v>
      </c>
      <c r="H76" s="19"/>
      <c r="I76" s="69">
        <f>I77</f>
        <v>330896</v>
      </c>
      <c r="J76" s="115">
        <f>J77</f>
        <v>0</v>
      </c>
    </row>
    <row r="77" spans="1:10" s="6" customFormat="1" ht="17.25" customHeight="1" x14ac:dyDescent="0.25">
      <c r="A77" s="11">
        <v>379</v>
      </c>
      <c r="B77" s="7" t="s">
        <v>73</v>
      </c>
      <c r="C77" s="14" t="s">
        <v>71</v>
      </c>
      <c r="D77" s="14" t="s">
        <v>55</v>
      </c>
      <c r="E77" s="14" t="s">
        <v>59</v>
      </c>
      <c r="F77" s="14">
        <v>0</v>
      </c>
      <c r="G77" s="15" t="s">
        <v>33</v>
      </c>
      <c r="H77" s="11">
        <v>540</v>
      </c>
      <c r="I77" s="112">
        <v>330896</v>
      </c>
      <c r="J77" s="45"/>
    </row>
    <row r="78" spans="1:10" s="6" customFormat="1" ht="50.25" customHeight="1" x14ac:dyDescent="0.25">
      <c r="A78" s="19">
        <v>379</v>
      </c>
      <c r="B78" s="22" t="s">
        <v>214</v>
      </c>
      <c r="C78" s="20" t="s">
        <v>71</v>
      </c>
      <c r="D78" s="20" t="s">
        <v>55</v>
      </c>
      <c r="E78" s="20" t="s">
        <v>56</v>
      </c>
      <c r="F78" s="20">
        <v>0</v>
      </c>
      <c r="G78" s="20" t="s">
        <v>33</v>
      </c>
      <c r="H78" s="19"/>
      <c r="I78" s="69">
        <f>I79</f>
        <v>153115</v>
      </c>
      <c r="J78" s="115">
        <f>J79</f>
        <v>0</v>
      </c>
    </row>
    <row r="79" spans="1:10" s="6" customFormat="1" ht="17.25" customHeight="1" x14ac:dyDescent="0.25">
      <c r="A79" s="11">
        <v>379</v>
      </c>
      <c r="B79" s="7" t="s">
        <v>73</v>
      </c>
      <c r="C79" s="14" t="s">
        <v>71</v>
      </c>
      <c r="D79" s="14" t="s">
        <v>55</v>
      </c>
      <c r="E79" s="14" t="s">
        <v>56</v>
      </c>
      <c r="F79" s="14">
        <v>0</v>
      </c>
      <c r="G79" s="15" t="s">
        <v>33</v>
      </c>
      <c r="H79" s="11">
        <v>540</v>
      </c>
      <c r="I79" s="112">
        <v>153115</v>
      </c>
      <c r="J79" s="45"/>
    </row>
    <row r="80" spans="1:10" s="6" customFormat="1" ht="60" customHeight="1" x14ac:dyDescent="0.25">
      <c r="A80" s="214">
        <v>379</v>
      </c>
      <c r="B80" s="215" t="s">
        <v>236</v>
      </c>
      <c r="C80" s="216" t="s">
        <v>71</v>
      </c>
      <c r="D80" s="216" t="s">
        <v>55</v>
      </c>
      <c r="E80" s="216" t="s">
        <v>67</v>
      </c>
      <c r="F80" s="216" t="s">
        <v>203</v>
      </c>
      <c r="G80" s="216" t="s">
        <v>33</v>
      </c>
      <c r="H80" s="214"/>
      <c r="I80" s="217">
        <f>I81</f>
        <v>10000</v>
      </c>
      <c r="J80" s="218">
        <f>J81</f>
        <v>10000</v>
      </c>
    </row>
    <row r="81" spans="1:10" s="6" customFormat="1" ht="17.25" customHeight="1" x14ac:dyDescent="0.25">
      <c r="A81" s="11">
        <v>379</v>
      </c>
      <c r="B81" s="7" t="s">
        <v>73</v>
      </c>
      <c r="C81" s="14" t="s">
        <v>71</v>
      </c>
      <c r="D81" s="14" t="s">
        <v>55</v>
      </c>
      <c r="E81" s="14" t="s">
        <v>67</v>
      </c>
      <c r="F81" s="14">
        <v>0</v>
      </c>
      <c r="G81" s="15" t="s">
        <v>33</v>
      </c>
      <c r="H81" s="11">
        <v>540</v>
      </c>
      <c r="I81" s="112">
        <v>10000</v>
      </c>
      <c r="J81" s="45">
        <v>10000</v>
      </c>
    </row>
    <row r="82" spans="1:10" s="6" customFormat="1" ht="50.25" customHeight="1" x14ac:dyDescent="0.25">
      <c r="A82" s="19">
        <v>379</v>
      </c>
      <c r="B82" s="189" t="s">
        <v>201</v>
      </c>
      <c r="C82" s="20" t="s">
        <v>71</v>
      </c>
      <c r="D82" s="20" t="s">
        <v>55</v>
      </c>
      <c r="E82" s="20" t="s">
        <v>189</v>
      </c>
      <c r="F82" s="20">
        <v>0</v>
      </c>
      <c r="G82" s="20" t="s">
        <v>33</v>
      </c>
      <c r="H82" s="19"/>
      <c r="I82" s="69">
        <f>I83</f>
        <v>174568</v>
      </c>
      <c r="J82" s="115">
        <f>J85</f>
        <v>0</v>
      </c>
    </row>
    <row r="83" spans="1:10" s="6" customFormat="1" ht="50.25" customHeight="1" x14ac:dyDescent="0.25">
      <c r="A83" s="11">
        <v>379</v>
      </c>
      <c r="B83" s="7" t="s">
        <v>73</v>
      </c>
      <c r="C83" s="14" t="s">
        <v>71</v>
      </c>
      <c r="D83" s="14" t="s">
        <v>55</v>
      </c>
      <c r="E83" s="14" t="s">
        <v>189</v>
      </c>
      <c r="F83" s="14">
        <v>0</v>
      </c>
      <c r="G83" s="15" t="s">
        <v>33</v>
      </c>
      <c r="H83" s="11">
        <v>540</v>
      </c>
      <c r="I83" s="112">
        <v>174568</v>
      </c>
      <c r="J83" s="203"/>
    </row>
    <row r="84" spans="1:10" s="6" customFormat="1" ht="50.25" customHeight="1" x14ac:dyDescent="0.25">
      <c r="A84" s="19">
        <v>379</v>
      </c>
      <c r="B84" s="189" t="s">
        <v>237</v>
      </c>
      <c r="C84" s="20" t="s">
        <v>71</v>
      </c>
      <c r="D84" s="20" t="s">
        <v>55</v>
      </c>
      <c r="E84" s="20" t="s">
        <v>235</v>
      </c>
      <c r="F84" s="20" t="s">
        <v>203</v>
      </c>
      <c r="G84" s="20" t="s">
        <v>33</v>
      </c>
      <c r="H84" s="19"/>
      <c r="I84" s="69">
        <f>I85</f>
        <v>9714816</v>
      </c>
      <c r="J84" s="69">
        <f>J85</f>
        <v>0</v>
      </c>
    </row>
    <row r="85" spans="1:10" s="6" customFormat="1" ht="18" customHeight="1" x14ac:dyDescent="0.25">
      <c r="A85" s="11">
        <v>379</v>
      </c>
      <c r="B85" s="7" t="s">
        <v>73</v>
      </c>
      <c r="C85" s="14" t="s">
        <v>71</v>
      </c>
      <c r="D85" s="14" t="s">
        <v>55</v>
      </c>
      <c r="E85" s="14" t="s">
        <v>235</v>
      </c>
      <c r="F85" s="14">
        <v>0</v>
      </c>
      <c r="G85" s="15" t="s">
        <v>33</v>
      </c>
      <c r="H85" s="11">
        <v>540</v>
      </c>
      <c r="I85" s="112">
        <v>9714816</v>
      </c>
      <c r="J85" s="45"/>
    </row>
    <row r="86" spans="1:10" s="6" customFormat="1" ht="27" customHeight="1" x14ac:dyDescent="0.25">
      <c r="A86" s="11"/>
      <c r="B86" s="171" t="s">
        <v>74</v>
      </c>
      <c r="C86" s="14"/>
      <c r="D86" s="14"/>
      <c r="E86" s="14"/>
      <c r="F86" s="14"/>
      <c r="G86" s="11"/>
      <c r="H86" s="11"/>
      <c r="I86" s="172">
        <f>I7+I11+I19+I22+I35+I39+I43+I46+I49+I55+I58+I62+I65+I68+I71+I52</f>
        <v>15621762.129999999</v>
      </c>
      <c r="J86" s="172">
        <f>J7+J11+J19+J22+J35+J39+J43+J46+J49+J55+J58+J62+J65+J68+J71+J16+J52</f>
        <v>1098049.1599999999</v>
      </c>
    </row>
    <row r="87" spans="1:10" x14ac:dyDescent="0.25">
      <c r="C87" s="16"/>
      <c r="D87" s="16"/>
      <c r="E87" s="16"/>
      <c r="J87" s="17"/>
    </row>
    <row r="88" spans="1:10" x14ac:dyDescent="0.25">
      <c r="C88" s="16"/>
      <c r="D88" s="16"/>
      <c r="E88" s="16"/>
      <c r="I88" s="48"/>
      <c r="J88" s="17"/>
    </row>
    <row r="89" spans="1:10" x14ac:dyDescent="0.25">
      <c r="C89" s="16"/>
      <c r="D89" s="16"/>
      <c r="E89" s="16"/>
      <c r="J89" s="17"/>
    </row>
    <row r="90" spans="1:10" x14ac:dyDescent="0.25">
      <c r="C90" s="16"/>
      <c r="D90" s="16"/>
      <c r="E90" s="16"/>
      <c r="J90" s="17"/>
    </row>
    <row r="91" spans="1:10" x14ac:dyDescent="0.25">
      <c r="C91" s="16"/>
      <c r="D91" s="16"/>
      <c r="E91" s="16"/>
      <c r="J91" s="17"/>
    </row>
    <row r="92" spans="1:10" x14ac:dyDescent="0.25">
      <c r="C92" s="16"/>
      <c r="D92" s="16"/>
      <c r="E92" s="16"/>
      <c r="J92" s="17"/>
    </row>
    <row r="93" spans="1:10" x14ac:dyDescent="0.25">
      <c r="C93" s="16"/>
      <c r="D93" s="16"/>
      <c r="E93" s="16"/>
      <c r="J93" s="17"/>
    </row>
    <row r="94" spans="1:10" x14ac:dyDescent="0.25">
      <c r="C94" s="16"/>
      <c r="D94" s="16"/>
      <c r="E94" s="16"/>
      <c r="J94" s="17"/>
    </row>
    <row r="95" spans="1:10" x14ac:dyDescent="0.25">
      <c r="C95" s="16"/>
      <c r="D95" s="16"/>
      <c r="E95" s="16"/>
      <c r="J95" s="17"/>
    </row>
    <row r="96" spans="1:10" x14ac:dyDescent="0.25">
      <c r="C96" s="16"/>
      <c r="D96" s="16"/>
      <c r="E96" s="16"/>
      <c r="J96" s="17"/>
    </row>
    <row r="97" spans="3:10" x14ac:dyDescent="0.25">
      <c r="C97" s="16"/>
      <c r="D97" s="16"/>
      <c r="E97" s="16"/>
      <c r="J97" s="17"/>
    </row>
    <row r="98" spans="3:10" x14ac:dyDescent="0.25">
      <c r="C98" s="16"/>
      <c r="D98" s="16"/>
      <c r="E98" s="16"/>
      <c r="J98" s="17"/>
    </row>
    <row r="99" spans="3:10" x14ac:dyDescent="0.25">
      <c r="C99" s="16"/>
      <c r="D99" s="16"/>
      <c r="E99" s="16"/>
      <c r="J99" s="17"/>
    </row>
    <row r="100" spans="3:10" x14ac:dyDescent="0.25">
      <c r="C100" s="16"/>
      <c r="D100" s="16"/>
      <c r="E100" s="16"/>
      <c r="J100" s="17"/>
    </row>
    <row r="101" spans="3:10" x14ac:dyDescent="0.25">
      <c r="C101" s="16"/>
      <c r="D101" s="16"/>
      <c r="E101" s="16"/>
      <c r="J101" s="17"/>
    </row>
    <row r="102" spans="3:10" x14ac:dyDescent="0.25">
      <c r="C102" s="16"/>
      <c r="D102" s="16"/>
      <c r="E102" s="16"/>
      <c r="J102" s="17"/>
    </row>
    <row r="103" spans="3:10" x14ac:dyDescent="0.25">
      <c r="C103" s="16"/>
      <c r="D103" s="16"/>
      <c r="E103" s="16"/>
      <c r="J103" s="17"/>
    </row>
    <row r="104" spans="3:10" x14ac:dyDescent="0.25">
      <c r="C104" s="16"/>
      <c r="D104" s="16"/>
      <c r="E104" s="16"/>
      <c r="J104" s="17"/>
    </row>
    <row r="105" spans="3:10" x14ac:dyDescent="0.25">
      <c r="C105" s="16"/>
      <c r="D105" s="16"/>
      <c r="E105" s="16"/>
      <c r="J105" s="17"/>
    </row>
    <row r="106" spans="3:10" x14ac:dyDescent="0.25">
      <c r="C106" s="16"/>
      <c r="D106" s="16"/>
      <c r="E106" s="16"/>
      <c r="J106" s="17"/>
    </row>
    <row r="107" spans="3:10" x14ac:dyDescent="0.25">
      <c r="C107" s="16"/>
      <c r="D107" s="16"/>
      <c r="E107" s="16"/>
      <c r="J107" s="17"/>
    </row>
    <row r="108" spans="3:10" x14ac:dyDescent="0.25">
      <c r="C108" s="16"/>
      <c r="D108" s="16"/>
      <c r="E108" s="16"/>
      <c r="J108" s="17"/>
    </row>
    <row r="109" spans="3:10" x14ac:dyDescent="0.25">
      <c r="C109" s="16"/>
      <c r="D109" s="16"/>
      <c r="E109" s="16"/>
      <c r="J109" s="17"/>
    </row>
    <row r="110" spans="3:10" x14ac:dyDescent="0.25">
      <c r="C110" s="16"/>
      <c r="D110" s="16"/>
      <c r="E110" s="16"/>
    </row>
    <row r="111" spans="3:10" x14ac:dyDescent="0.25">
      <c r="C111" s="16"/>
      <c r="D111" s="16"/>
      <c r="E111" s="16"/>
    </row>
    <row r="112" spans="3:10" x14ac:dyDescent="0.25">
      <c r="C112" s="16"/>
      <c r="D112" s="16"/>
      <c r="E112" s="16"/>
    </row>
    <row r="113" spans="3:5" x14ac:dyDescent="0.25">
      <c r="C113" s="16"/>
      <c r="D113" s="16"/>
      <c r="E113" s="16"/>
    </row>
    <row r="114" spans="3:5" x14ac:dyDescent="0.25">
      <c r="C114" s="16"/>
      <c r="D114" s="16"/>
      <c r="E114" s="16"/>
    </row>
    <row r="115" spans="3:5" x14ac:dyDescent="0.25">
      <c r="C115" s="16"/>
      <c r="D115" s="16"/>
      <c r="E115" s="16"/>
    </row>
    <row r="116" spans="3:5" x14ac:dyDescent="0.25">
      <c r="C116" s="16"/>
      <c r="D116" s="16"/>
      <c r="E116" s="16"/>
    </row>
    <row r="117" spans="3:5" x14ac:dyDescent="0.25">
      <c r="C117" s="16"/>
      <c r="D117" s="16"/>
      <c r="E117" s="16"/>
    </row>
    <row r="118" spans="3:5" x14ac:dyDescent="0.25">
      <c r="C118" s="16"/>
      <c r="D118" s="16"/>
      <c r="E118" s="16"/>
    </row>
    <row r="119" spans="3:5" x14ac:dyDescent="0.25">
      <c r="C119" s="16"/>
      <c r="D119" s="16"/>
      <c r="E119" s="16"/>
    </row>
    <row r="120" spans="3:5" x14ac:dyDescent="0.25">
      <c r="C120" s="16"/>
      <c r="D120" s="16"/>
      <c r="E120" s="16"/>
    </row>
    <row r="121" spans="3:5" x14ac:dyDescent="0.25">
      <c r="C121" s="16"/>
      <c r="D121" s="16"/>
      <c r="E121" s="16"/>
    </row>
    <row r="122" spans="3:5" x14ac:dyDescent="0.25">
      <c r="C122" s="16"/>
      <c r="D122" s="16"/>
      <c r="E122" s="16"/>
    </row>
    <row r="123" spans="3:5" x14ac:dyDescent="0.25">
      <c r="C123" s="16"/>
      <c r="D123" s="16"/>
      <c r="E123" s="16"/>
    </row>
    <row r="124" spans="3:5" x14ac:dyDescent="0.25">
      <c r="C124" s="16"/>
      <c r="D124" s="16"/>
      <c r="E124" s="16"/>
    </row>
    <row r="125" spans="3:5" x14ac:dyDescent="0.25">
      <c r="C125" s="16"/>
      <c r="D125" s="16"/>
      <c r="E125" s="16"/>
    </row>
    <row r="126" spans="3:5" x14ac:dyDescent="0.25">
      <c r="C126" s="16"/>
      <c r="D126" s="16"/>
      <c r="E126" s="16"/>
    </row>
    <row r="127" spans="3:5" x14ac:dyDescent="0.25">
      <c r="C127" s="16"/>
      <c r="D127" s="16"/>
      <c r="E127" s="16"/>
    </row>
    <row r="128" spans="3:5" x14ac:dyDescent="0.25">
      <c r="C128" s="16"/>
      <c r="D128" s="16"/>
      <c r="E128" s="16"/>
    </row>
    <row r="129" spans="3:5" x14ac:dyDescent="0.25">
      <c r="C129" s="16"/>
      <c r="D129" s="16"/>
      <c r="E129" s="16"/>
    </row>
    <row r="130" spans="3:5" x14ac:dyDescent="0.25">
      <c r="C130" s="16"/>
      <c r="D130" s="16"/>
      <c r="E130" s="16"/>
    </row>
    <row r="131" spans="3:5" x14ac:dyDescent="0.25">
      <c r="C131" s="16"/>
      <c r="D131" s="16"/>
      <c r="E131" s="16"/>
    </row>
    <row r="132" spans="3:5" x14ac:dyDescent="0.25">
      <c r="C132" s="16"/>
      <c r="D132" s="16"/>
      <c r="E132" s="16"/>
    </row>
    <row r="133" spans="3:5" x14ac:dyDescent="0.25">
      <c r="C133" s="16"/>
      <c r="D133" s="16"/>
      <c r="E133" s="16"/>
    </row>
    <row r="134" spans="3:5" x14ac:dyDescent="0.25">
      <c r="C134" s="16"/>
      <c r="D134" s="16"/>
      <c r="E134" s="16"/>
    </row>
    <row r="135" spans="3:5" x14ac:dyDescent="0.25">
      <c r="C135" s="16"/>
      <c r="D135" s="16"/>
      <c r="E135" s="16"/>
    </row>
    <row r="136" spans="3:5" x14ac:dyDescent="0.25">
      <c r="C136" s="16"/>
      <c r="D136" s="16"/>
      <c r="E136" s="16"/>
    </row>
    <row r="137" spans="3:5" x14ac:dyDescent="0.25">
      <c r="C137" s="16"/>
      <c r="D137" s="16"/>
      <c r="E137" s="16"/>
    </row>
    <row r="138" spans="3:5" x14ac:dyDescent="0.25">
      <c r="C138" s="16"/>
      <c r="D138" s="16"/>
      <c r="E138" s="16"/>
    </row>
    <row r="139" spans="3:5" x14ac:dyDescent="0.25">
      <c r="C139" s="16"/>
      <c r="D139" s="16"/>
      <c r="E139" s="16"/>
    </row>
    <row r="140" spans="3:5" x14ac:dyDescent="0.25">
      <c r="C140" s="16"/>
      <c r="D140" s="16"/>
      <c r="E140" s="16"/>
    </row>
    <row r="141" spans="3:5" x14ac:dyDescent="0.25">
      <c r="C141" s="16"/>
      <c r="D141" s="16"/>
      <c r="E141" s="16"/>
    </row>
    <row r="142" spans="3:5" x14ac:dyDescent="0.25">
      <c r="C142" s="16"/>
      <c r="D142" s="16"/>
      <c r="E142" s="16"/>
    </row>
    <row r="143" spans="3:5" x14ac:dyDescent="0.25">
      <c r="C143" s="16"/>
      <c r="D143" s="16"/>
      <c r="E143" s="16"/>
    </row>
    <row r="144" spans="3:5" x14ac:dyDescent="0.25">
      <c r="C144" s="16"/>
      <c r="D144" s="16"/>
      <c r="E144" s="16"/>
    </row>
    <row r="145" spans="3:5" x14ac:dyDescent="0.25">
      <c r="C145" s="16"/>
      <c r="D145" s="16"/>
      <c r="E145" s="16"/>
    </row>
  </sheetData>
  <mergeCells count="11">
    <mergeCell ref="G2:J2"/>
    <mergeCell ref="G1:J1"/>
    <mergeCell ref="H4:H5"/>
    <mergeCell ref="I4:J4"/>
    <mergeCell ref="B6:J6"/>
    <mergeCell ref="A3:J3"/>
    <mergeCell ref="A4:A5"/>
    <mergeCell ref="B4:B5"/>
    <mergeCell ref="C4:C5"/>
    <mergeCell ref="D4:D5"/>
    <mergeCell ref="E4:G5"/>
  </mergeCells>
  <pageMargins left="0.7" right="0.20833333333333334" top="0.75" bottom="0.6891025641025641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E49"/>
  <sheetViews>
    <sheetView view="pageBreakPreview" zoomScale="120" zoomScaleNormal="90" zoomScaleSheetLayoutView="120" zoomScalePageLayoutView="130" workbookViewId="0">
      <selection activeCell="E48" sqref="E48"/>
    </sheetView>
  </sheetViews>
  <sheetFormatPr defaultRowHeight="15" x14ac:dyDescent="0.25"/>
  <cols>
    <col min="1" max="1" width="44.5703125" customWidth="1"/>
    <col min="2" max="2" width="15.140625" customWidth="1"/>
    <col min="4" max="4" width="12" style="32" customWidth="1"/>
    <col min="5" max="5" width="11.42578125" style="32" customWidth="1"/>
  </cols>
  <sheetData>
    <row r="1" spans="1:5" ht="80.25" customHeight="1" x14ac:dyDescent="0.25">
      <c r="C1" s="299" t="s">
        <v>111</v>
      </c>
      <c r="D1" s="299"/>
      <c r="E1" s="299"/>
    </row>
    <row r="2" spans="1:5" ht="19.5" customHeight="1" x14ac:dyDescent="0.25">
      <c r="C2" s="303"/>
      <c r="D2" s="303"/>
      <c r="E2" s="303"/>
    </row>
    <row r="3" spans="1:5" ht="54.75" customHeight="1" x14ac:dyDescent="0.25">
      <c r="A3" s="296" t="s">
        <v>238</v>
      </c>
      <c r="B3" s="296"/>
      <c r="C3" s="296"/>
      <c r="D3" s="296"/>
      <c r="E3" s="296"/>
    </row>
    <row r="4" spans="1:5" x14ac:dyDescent="0.25">
      <c r="A4" s="301" t="s">
        <v>0</v>
      </c>
      <c r="B4" s="301" t="s">
        <v>38</v>
      </c>
      <c r="C4" s="301" t="s">
        <v>39</v>
      </c>
      <c r="D4" s="300" t="s">
        <v>75</v>
      </c>
      <c r="E4" s="300"/>
    </row>
    <row r="5" spans="1:5" ht="48.75" customHeight="1" x14ac:dyDescent="0.25">
      <c r="A5" s="302"/>
      <c r="B5" s="302"/>
      <c r="C5" s="302"/>
      <c r="D5" s="31" t="s">
        <v>223</v>
      </c>
      <c r="E5" s="105" t="s">
        <v>239</v>
      </c>
    </row>
    <row r="6" spans="1:5" ht="65.25" customHeight="1" x14ac:dyDescent="0.25">
      <c r="A6" s="52" t="s">
        <v>217</v>
      </c>
      <c r="B6" s="53" t="s">
        <v>76</v>
      </c>
      <c r="C6" s="54"/>
      <c r="D6" s="55">
        <f>D7+D9+D8</f>
        <v>942400</v>
      </c>
      <c r="E6" s="55">
        <f>E7+E9+E8</f>
        <v>72159.12</v>
      </c>
    </row>
    <row r="7" spans="1:5" ht="29.25" customHeight="1" x14ac:dyDescent="0.25">
      <c r="A7" s="25" t="s">
        <v>44</v>
      </c>
      <c r="B7" s="28" t="s">
        <v>76</v>
      </c>
      <c r="C7" s="29">
        <v>240</v>
      </c>
      <c r="D7" s="139">
        <v>942400</v>
      </c>
      <c r="E7" s="138">
        <v>72159.12</v>
      </c>
    </row>
    <row r="8" spans="1:5" ht="28.5" customHeight="1" x14ac:dyDescent="0.25">
      <c r="A8" s="25" t="s">
        <v>73</v>
      </c>
      <c r="B8" s="28" t="s">
        <v>76</v>
      </c>
      <c r="C8" s="29">
        <v>540</v>
      </c>
      <c r="D8" s="138"/>
      <c r="E8" s="138"/>
    </row>
    <row r="9" spans="1:5" ht="17.25" hidden="1" customHeight="1" x14ac:dyDescent="0.25">
      <c r="A9" s="25" t="s">
        <v>46</v>
      </c>
      <c r="B9" s="28" t="s">
        <v>76</v>
      </c>
      <c r="C9" s="29">
        <v>850</v>
      </c>
      <c r="D9" s="138"/>
      <c r="E9" s="138"/>
    </row>
    <row r="10" spans="1:5" ht="73.5" customHeight="1" x14ac:dyDescent="0.25">
      <c r="A10" s="52" t="s">
        <v>218</v>
      </c>
      <c r="B10" s="53" t="s">
        <v>77</v>
      </c>
      <c r="C10" s="54"/>
      <c r="D10" s="55">
        <f>D11+D12</f>
        <v>1503880.53</v>
      </c>
      <c r="E10" s="55">
        <f>E11+E12</f>
        <v>460800</v>
      </c>
    </row>
    <row r="11" spans="1:5" ht="23.25" customHeight="1" x14ac:dyDescent="0.25">
      <c r="A11" s="25" t="s">
        <v>44</v>
      </c>
      <c r="B11" s="28" t="s">
        <v>77</v>
      </c>
      <c r="C11" s="28">
        <v>240</v>
      </c>
      <c r="D11" s="139">
        <v>1503880.53</v>
      </c>
      <c r="E11" s="139">
        <v>460800</v>
      </c>
    </row>
    <row r="12" spans="1:5" ht="17.25" hidden="1" customHeight="1" x14ac:dyDescent="0.25">
      <c r="A12" s="25" t="s">
        <v>73</v>
      </c>
      <c r="B12" s="28" t="s">
        <v>77</v>
      </c>
      <c r="C12" s="29">
        <v>540</v>
      </c>
      <c r="D12" s="138"/>
      <c r="E12" s="138"/>
    </row>
    <row r="13" spans="1:5" s="33" customFormat="1" ht="0.75" customHeight="1" x14ac:dyDescent="0.2">
      <c r="A13" s="56" t="s">
        <v>207</v>
      </c>
      <c r="B13" s="57" t="s">
        <v>78</v>
      </c>
      <c r="C13" s="58"/>
      <c r="D13" s="59">
        <f>D14</f>
        <v>0</v>
      </c>
      <c r="E13" s="59">
        <f>E14</f>
        <v>0</v>
      </c>
    </row>
    <row r="14" spans="1:5" ht="26.25" hidden="1" customHeight="1" x14ac:dyDescent="0.25">
      <c r="A14" s="25" t="s">
        <v>44</v>
      </c>
      <c r="B14" s="28" t="s">
        <v>78</v>
      </c>
      <c r="C14" s="29">
        <v>240</v>
      </c>
      <c r="D14" s="138"/>
      <c r="E14" s="138">
        <v>0</v>
      </c>
    </row>
    <row r="15" spans="1:5" ht="50.25" customHeight="1" x14ac:dyDescent="0.25">
      <c r="A15" s="60" t="s">
        <v>216</v>
      </c>
      <c r="B15" s="53" t="s">
        <v>79</v>
      </c>
      <c r="C15" s="54"/>
      <c r="D15" s="55">
        <f>D16+D17</f>
        <v>330896</v>
      </c>
      <c r="E15" s="55">
        <f>E16+E17</f>
        <v>0</v>
      </c>
    </row>
    <row r="16" spans="1:5" ht="31.5" hidden="1" customHeight="1" x14ac:dyDescent="0.25">
      <c r="A16" s="25" t="s">
        <v>44</v>
      </c>
      <c r="B16" s="28" t="s">
        <v>79</v>
      </c>
      <c r="C16" s="29">
        <v>240</v>
      </c>
      <c r="D16" s="138"/>
      <c r="E16" s="138"/>
    </row>
    <row r="17" spans="1:5" ht="17.25" customHeight="1" x14ac:dyDescent="0.25">
      <c r="A17" s="25" t="s">
        <v>73</v>
      </c>
      <c r="B17" s="28" t="s">
        <v>79</v>
      </c>
      <c r="C17" s="29">
        <v>540</v>
      </c>
      <c r="D17" s="138">
        <v>330896</v>
      </c>
      <c r="E17" s="138"/>
    </row>
    <row r="18" spans="1:5" ht="62.25" customHeight="1" x14ac:dyDescent="0.25">
      <c r="A18" s="52" t="s">
        <v>208</v>
      </c>
      <c r="B18" s="53" t="s">
        <v>80</v>
      </c>
      <c r="C18" s="54"/>
      <c r="D18" s="59">
        <f>SUM(D19:D20)</f>
        <v>56000</v>
      </c>
      <c r="E18" s="59">
        <f>SUM(E19:E20)</f>
        <v>1196</v>
      </c>
    </row>
    <row r="19" spans="1:5" ht="27.75" customHeight="1" x14ac:dyDescent="0.25">
      <c r="A19" s="25" t="s">
        <v>44</v>
      </c>
      <c r="B19" s="28" t="s">
        <v>80</v>
      </c>
      <c r="C19" s="29">
        <v>240</v>
      </c>
      <c r="D19" s="138">
        <v>51000</v>
      </c>
      <c r="E19" s="138"/>
    </row>
    <row r="20" spans="1:5" ht="15.75" customHeight="1" x14ac:dyDescent="0.25">
      <c r="A20" s="25" t="s">
        <v>46</v>
      </c>
      <c r="B20" s="28" t="s">
        <v>80</v>
      </c>
      <c r="C20" s="29">
        <v>850</v>
      </c>
      <c r="D20" s="138">
        <v>5000</v>
      </c>
      <c r="E20" s="138">
        <v>1196</v>
      </c>
    </row>
    <row r="21" spans="1:5" ht="51" customHeight="1" x14ac:dyDescent="0.25">
      <c r="A21" s="60" t="s">
        <v>209</v>
      </c>
      <c r="B21" s="53" t="s">
        <v>81</v>
      </c>
      <c r="C21" s="54"/>
      <c r="D21" s="55">
        <f>D22</f>
        <v>30000</v>
      </c>
      <c r="E21" s="55">
        <f>E22</f>
        <v>29400</v>
      </c>
    </row>
    <row r="22" spans="1:5" ht="25.5" customHeight="1" x14ac:dyDescent="0.25">
      <c r="A22" s="25" t="s">
        <v>44</v>
      </c>
      <c r="B22" s="28" t="s">
        <v>81</v>
      </c>
      <c r="C22" s="29">
        <v>240</v>
      </c>
      <c r="D22" s="138">
        <v>30000</v>
      </c>
      <c r="E22" s="138">
        <v>29400</v>
      </c>
    </row>
    <row r="23" spans="1:5" ht="48.75" customHeight="1" x14ac:dyDescent="0.25">
      <c r="A23" s="60" t="s">
        <v>214</v>
      </c>
      <c r="B23" s="53" t="s">
        <v>82</v>
      </c>
      <c r="C23" s="54"/>
      <c r="D23" s="55">
        <f>SUM(D24:D25)</f>
        <v>195315</v>
      </c>
      <c r="E23" s="55">
        <f>SUM(E24:E25)</f>
        <v>42184.800000000003</v>
      </c>
    </row>
    <row r="24" spans="1:5" s="73" customFormat="1" ht="24" x14ac:dyDescent="0.25">
      <c r="A24" s="78" t="s">
        <v>44</v>
      </c>
      <c r="B24" s="74" t="s">
        <v>82</v>
      </c>
      <c r="C24" s="79">
        <v>240</v>
      </c>
      <c r="D24" s="139">
        <v>42200</v>
      </c>
      <c r="E24" s="138">
        <v>42184.800000000003</v>
      </c>
    </row>
    <row r="25" spans="1:5" x14ac:dyDescent="0.25">
      <c r="A25" s="25" t="s">
        <v>73</v>
      </c>
      <c r="B25" s="28" t="s">
        <v>82</v>
      </c>
      <c r="C25" s="29">
        <v>540</v>
      </c>
      <c r="D25" s="139">
        <v>153115</v>
      </c>
      <c r="E25" s="138"/>
    </row>
    <row r="26" spans="1:5" ht="60" customHeight="1" x14ac:dyDescent="0.25">
      <c r="A26" s="220" t="s">
        <v>236</v>
      </c>
      <c r="B26" s="53" t="s">
        <v>240</v>
      </c>
      <c r="C26" s="54"/>
      <c r="D26" s="221">
        <f>D27</f>
        <v>10000</v>
      </c>
      <c r="E26" s="221">
        <f>E27</f>
        <v>10000</v>
      </c>
    </row>
    <row r="27" spans="1:5" x14ac:dyDescent="0.25">
      <c r="A27" s="25" t="s">
        <v>73</v>
      </c>
      <c r="B27" s="28" t="s">
        <v>240</v>
      </c>
      <c r="C27" s="29">
        <v>540</v>
      </c>
      <c r="D27" s="139">
        <v>10000</v>
      </c>
      <c r="E27" s="139">
        <v>10000</v>
      </c>
    </row>
    <row r="28" spans="1:5" ht="54.75" customHeight="1" x14ac:dyDescent="0.25">
      <c r="A28" s="189" t="s">
        <v>201</v>
      </c>
      <c r="B28" s="82" t="s">
        <v>210</v>
      </c>
      <c r="C28" s="54"/>
      <c r="D28" s="76">
        <f>D29+D30+D31+D32</f>
        <v>2816454.6</v>
      </c>
      <c r="E28" s="76">
        <f>E29+E30+E31+E32+E34</f>
        <v>480410.44</v>
      </c>
    </row>
    <row r="29" spans="1:5" ht="24.75" x14ac:dyDescent="0.25">
      <c r="A29" s="24" t="s">
        <v>45</v>
      </c>
      <c r="B29" s="187" t="s">
        <v>210</v>
      </c>
      <c r="C29" s="29">
        <v>120</v>
      </c>
      <c r="D29" s="139">
        <v>2387693.58</v>
      </c>
      <c r="E29" s="138">
        <v>414173.43</v>
      </c>
    </row>
    <row r="30" spans="1:5" ht="24" x14ac:dyDescent="0.25">
      <c r="A30" s="25" t="s">
        <v>44</v>
      </c>
      <c r="B30" s="187" t="s">
        <v>210</v>
      </c>
      <c r="C30" s="29">
        <v>240</v>
      </c>
      <c r="D30" s="139">
        <v>254193.02</v>
      </c>
      <c r="E30" s="138">
        <v>66237.009999999995</v>
      </c>
    </row>
    <row r="31" spans="1:5" hidden="1" x14ac:dyDescent="0.25">
      <c r="A31" s="23"/>
      <c r="B31" s="187"/>
      <c r="C31" s="29"/>
      <c r="D31" s="139"/>
      <c r="E31" s="138"/>
    </row>
    <row r="32" spans="1:5" x14ac:dyDescent="0.25">
      <c r="A32" s="25" t="s">
        <v>73</v>
      </c>
      <c r="B32" s="187" t="s">
        <v>210</v>
      </c>
      <c r="C32" s="29">
        <v>540</v>
      </c>
      <c r="D32" s="139">
        <v>174568</v>
      </c>
      <c r="E32" s="138"/>
    </row>
    <row r="33" spans="1:5" ht="48" customHeight="1" x14ac:dyDescent="0.25">
      <c r="A33" s="220" t="s">
        <v>237</v>
      </c>
      <c r="B33" s="82" t="s">
        <v>241</v>
      </c>
      <c r="C33" s="54"/>
      <c r="D33" s="221">
        <f>D34</f>
        <v>9714816</v>
      </c>
      <c r="E33" s="221">
        <f>E34</f>
        <v>0</v>
      </c>
    </row>
    <row r="34" spans="1:5" ht="24.75" customHeight="1" x14ac:dyDescent="0.25">
      <c r="A34" s="25" t="s">
        <v>73</v>
      </c>
      <c r="B34" s="219" t="s">
        <v>241</v>
      </c>
      <c r="C34" s="29">
        <v>540</v>
      </c>
      <c r="D34" s="139">
        <v>9714816</v>
      </c>
      <c r="E34" s="138"/>
    </row>
    <row r="35" spans="1:5" ht="0.75" customHeight="1" x14ac:dyDescent="0.25">
      <c r="A35" s="189" t="s">
        <v>202</v>
      </c>
      <c r="B35" s="82" t="s">
        <v>211</v>
      </c>
      <c r="C35" s="54"/>
      <c r="D35" s="76">
        <f>D36</f>
        <v>0</v>
      </c>
      <c r="E35" s="197"/>
    </row>
    <row r="36" spans="1:5" ht="24.75" hidden="1" customHeight="1" x14ac:dyDescent="0.25">
      <c r="A36" s="25" t="s">
        <v>44</v>
      </c>
      <c r="B36" s="196" t="s">
        <v>211</v>
      </c>
      <c r="C36" s="29">
        <v>240</v>
      </c>
      <c r="D36" s="139"/>
      <c r="E36" s="138"/>
    </row>
    <row r="37" spans="1:5" s="77" customFormat="1" ht="30.75" hidden="1" customHeight="1" x14ac:dyDescent="0.2">
      <c r="A37" s="170" t="s">
        <v>219</v>
      </c>
      <c r="B37" s="82" t="s">
        <v>192</v>
      </c>
      <c r="C37" s="75"/>
      <c r="D37" s="76">
        <f>D38</f>
        <v>0</v>
      </c>
      <c r="E37" s="76">
        <f>E38</f>
        <v>0</v>
      </c>
    </row>
    <row r="38" spans="1:5" s="73" customFormat="1" ht="24.75" hidden="1" customHeight="1" x14ac:dyDescent="0.25">
      <c r="A38" s="78" t="s">
        <v>44</v>
      </c>
      <c r="B38" s="185" t="s">
        <v>192</v>
      </c>
      <c r="C38" s="79">
        <v>240</v>
      </c>
      <c r="D38" s="80"/>
      <c r="E38" s="116">
        <v>0</v>
      </c>
    </row>
    <row r="39" spans="1:5" s="77" customFormat="1" ht="75" customHeight="1" x14ac:dyDescent="0.2">
      <c r="A39" s="170" t="s">
        <v>205</v>
      </c>
      <c r="B39" s="82" t="s">
        <v>87</v>
      </c>
      <c r="C39" s="75"/>
      <c r="D39" s="76">
        <f>D40</f>
        <v>2000</v>
      </c>
      <c r="E39" s="76">
        <f>E40</f>
        <v>0</v>
      </c>
    </row>
    <row r="40" spans="1:5" s="73" customFormat="1" ht="24" x14ac:dyDescent="0.25">
      <c r="A40" s="78" t="s">
        <v>44</v>
      </c>
      <c r="B40" s="74" t="s">
        <v>87</v>
      </c>
      <c r="C40" s="79">
        <v>240</v>
      </c>
      <c r="D40" s="80">
        <v>2000</v>
      </c>
      <c r="E40" s="116">
        <v>0</v>
      </c>
    </row>
    <row r="41" spans="1:5" ht="32.25" customHeight="1" x14ac:dyDescent="0.25">
      <c r="A41" s="62" t="s">
        <v>41</v>
      </c>
      <c r="B41" s="57" t="s">
        <v>83</v>
      </c>
      <c r="C41" s="58"/>
      <c r="D41" s="63">
        <f>SUM(D42:D47)</f>
        <v>20000</v>
      </c>
      <c r="E41" s="63">
        <f>SUM(E42:E47)</f>
        <v>1898.8</v>
      </c>
    </row>
    <row r="42" spans="1:5" ht="17.25" customHeight="1" x14ac:dyDescent="0.25">
      <c r="A42" s="51" t="s">
        <v>69</v>
      </c>
      <c r="B42" s="28" t="s">
        <v>83</v>
      </c>
      <c r="C42" s="29">
        <v>310</v>
      </c>
      <c r="D42" s="139">
        <v>15000</v>
      </c>
      <c r="E42" s="138">
        <v>1898.8</v>
      </c>
    </row>
    <row r="43" spans="1:5" ht="24.75" hidden="1" customHeight="1" x14ac:dyDescent="0.25">
      <c r="A43" s="25" t="s">
        <v>73</v>
      </c>
      <c r="B43" s="28" t="s">
        <v>83</v>
      </c>
      <c r="C43" s="29">
        <v>540</v>
      </c>
      <c r="D43" s="139"/>
      <c r="E43" s="138"/>
    </row>
    <row r="44" spans="1:5" ht="0.75" customHeight="1" x14ac:dyDescent="0.25">
      <c r="A44" s="25" t="s">
        <v>60</v>
      </c>
      <c r="B44" s="28" t="s">
        <v>83</v>
      </c>
      <c r="C44" s="29">
        <v>810</v>
      </c>
      <c r="D44" s="139"/>
      <c r="E44" s="139"/>
    </row>
    <row r="45" spans="1:5" ht="15" hidden="1" customHeight="1" x14ac:dyDescent="0.25">
      <c r="A45" s="25" t="s">
        <v>46</v>
      </c>
      <c r="B45" s="28" t="s">
        <v>83</v>
      </c>
      <c r="C45" s="29">
        <v>850</v>
      </c>
      <c r="D45" s="138"/>
      <c r="E45" s="139"/>
    </row>
    <row r="46" spans="1:5" ht="15.75" customHeight="1" x14ac:dyDescent="0.25">
      <c r="A46" s="25" t="s">
        <v>49</v>
      </c>
      <c r="B46" s="28" t="s">
        <v>83</v>
      </c>
      <c r="C46" s="29">
        <v>870</v>
      </c>
      <c r="D46" s="138">
        <v>5000</v>
      </c>
      <c r="E46" s="139"/>
    </row>
    <row r="47" spans="1:5" ht="15.75" customHeight="1" x14ac:dyDescent="0.25">
      <c r="A47" s="25"/>
      <c r="B47" s="28"/>
      <c r="C47" s="29"/>
      <c r="D47" s="138"/>
      <c r="E47" s="139"/>
    </row>
    <row r="48" spans="1:5" s="4" customFormat="1" ht="14.25" x14ac:dyDescent="0.2">
      <c r="A48" s="26" t="s">
        <v>84</v>
      </c>
      <c r="B48" s="30"/>
      <c r="C48" s="30"/>
      <c r="D48" s="27">
        <f>SUM(D6,D10,D13,D15,D18,D21,D23,D41,D39,D37)+D35+D28+D26+D33</f>
        <v>15621762.130000001</v>
      </c>
      <c r="E48" s="27">
        <f>SUM(E6,E10,E13,E15,E18,E21,E23,E41,E39,E37)+E35+E28+E26+E33</f>
        <v>1098049.1600000001</v>
      </c>
    </row>
    <row r="49" spans="4:5" x14ac:dyDescent="0.25">
      <c r="D49" s="61"/>
      <c r="E49" s="61"/>
    </row>
  </sheetData>
  <mergeCells count="7">
    <mergeCell ref="A3:E3"/>
    <mergeCell ref="C1:E1"/>
    <mergeCell ref="D4:E4"/>
    <mergeCell ref="A4:A5"/>
    <mergeCell ref="B4:B5"/>
    <mergeCell ref="C4:C5"/>
    <mergeCell ref="C2:E2"/>
  </mergeCells>
  <pageMargins left="0.7" right="0.35416666666666669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8"/>
  <sheetViews>
    <sheetView showGridLines="0" showWhiteSpace="0" view="pageBreakPreview" topLeftCell="A5" zoomScale="130" zoomScaleNormal="100" zoomScaleSheetLayoutView="130" zoomScalePageLayoutView="130" workbookViewId="0">
      <selection activeCell="D14" sqref="D14:E14"/>
    </sheetView>
  </sheetViews>
  <sheetFormatPr defaultRowHeight="15" x14ac:dyDescent="0.25"/>
  <cols>
    <col min="1" max="1" width="6.42578125" style="12" customWidth="1"/>
    <col min="2" max="2" width="22.42578125" style="16" customWidth="1"/>
    <col min="3" max="3" width="30.28515625" customWidth="1"/>
    <col min="4" max="4" width="14.5703125" style="87" customWidth="1"/>
    <col min="5" max="5" width="14.85546875" style="87" customWidth="1"/>
  </cols>
  <sheetData>
    <row r="1" spans="1:5" x14ac:dyDescent="0.25">
      <c r="C1" s="305" t="s">
        <v>118</v>
      </c>
      <c r="D1" s="305"/>
      <c r="E1" s="305"/>
    </row>
    <row r="2" spans="1:5" x14ac:dyDescent="0.25">
      <c r="C2" s="305" t="s">
        <v>98</v>
      </c>
      <c r="D2" s="305"/>
      <c r="E2" s="305"/>
    </row>
    <row r="3" spans="1:5" x14ac:dyDescent="0.25">
      <c r="C3" s="305" t="s">
        <v>28</v>
      </c>
      <c r="D3" s="305"/>
      <c r="E3" s="305"/>
    </row>
    <row r="4" spans="1:5" x14ac:dyDescent="0.25">
      <c r="C4" s="305" t="s">
        <v>119</v>
      </c>
      <c r="D4" s="305"/>
      <c r="E4" s="305"/>
    </row>
    <row r="5" spans="1:5" x14ac:dyDescent="0.25">
      <c r="C5" s="305" t="s">
        <v>120</v>
      </c>
      <c r="D5" s="305"/>
      <c r="E5" s="305"/>
    </row>
    <row r="6" spans="1:5" x14ac:dyDescent="0.25">
      <c r="C6" s="306"/>
      <c r="D6" s="306"/>
      <c r="E6" s="306"/>
    </row>
    <row r="7" spans="1:5" ht="52.5" customHeight="1" x14ac:dyDescent="0.25">
      <c r="A7" s="304" t="s">
        <v>242</v>
      </c>
      <c r="B7" s="304"/>
      <c r="C7" s="304"/>
      <c r="D7" s="304"/>
      <c r="E7" s="304"/>
    </row>
    <row r="8" spans="1:5" ht="60" x14ac:dyDescent="0.25">
      <c r="A8" s="130" t="s">
        <v>114</v>
      </c>
      <c r="B8" s="121" t="s">
        <v>115</v>
      </c>
      <c r="C8" s="120" t="s">
        <v>95</v>
      </c>
      <c r="D8" s="122" t="s">
        <v>243</v>
      </c>
      <c r="E8" s="122" t="s">
        <v>244</v>
      </c>
    </row>
    <row r="9" spans="1:5" ht="43.5" customHeight="1" x14ac:dyDescent="0.25">
      <c r="A9" s="125">
        <v>379</v>
      </c>
      <c r="B9" s="126" t="s">
        <v>116</v>
      </c>
      <c r="C9" s="127" t="s">
        <v>117</v>
      </c>
      <c r="D9" s="88">
        <f>D10</f>
        <v>573326.29000000097</v>
      </c>
      <c r="E9" s="88">
        <f>E10</f>
        <v>-1254853.4000000001</v>
      </c>
    </row>
    <row r="10" spans="1:5" ht="43.5" customHeight="1" x14ac:dyDescent="0.25">
      <c r="A10" s="123">
        <v>379</v>
      </c>
      <c r="B10" s="124" t="s">
        <v>121</v>
      </c>
      <c r="C10" s="119" t="s">
        <v>122</v>
      </c>
      <c r="D10" s="86">
        <f>D15+D11</f>
        <v>573326.29000000097</v>
      </c>
      <c r="E10" s="86">
        <f>E15+E11</f>
        <v>-1254853.4000000001</v>
      </c>
    </row>
    <row r="11" spans="1:5" ht="43.5" customHeight="1" x14ac:dyDescent="0.25">
      <c r="A11" s="125">
        <v>379</v>
      </c>
      <c r="B11" s="126" t="s">
        <v>123</v>
      </c>
      <c r="C11" s="129" t="s">
        <v>124</v>
      </c>
      <c r="D11" s="88">
        <f t="shared" ref="D11:E13" si="0">D12</f>
        <v>-15048435.84</v>
      </c>
      <c r="E11" s="88">
        <f t="shared" si="0"/>
        <v>-2352902.56</v>
      </c>
    </row>
    <row r="12" spans="1:5" ht="43.5" customHeight="1" x14ac:dyDescent="0.25">
      <c r="A12" s="123">
        <v>379</v>
      </c>
      <c r="B12" s="124" t="s">
        <v>125</v>
      </c>
      <c r="C12" s="132" t="s">
        <v>126</v>
      </c>
      <c r="D12" s="86">
        <f t="shared" si="0"/>
        <v>-15048435.84</v>
      </c>
      <c r="E12" s="86">
        <f t="shared" si="0"/>
        <v>-2352902.56</v>
      </c>
    </row>
    <row r="13" spans="1:5" ht="44.25" customHeight="1" x14ac:dyDescent="0.25">
      <c r="A13" s="123">
        <v>379</v>
      </c>
      <c r="B13" s="124" t="s">
        <v>127</v>
      </c>
      <c r="C13" s="132" t="s">
        <v>128</v>
      </c>
      <c r="D13" s="86">
        <f t="shared" si="0"/>
        <v>-15048435.84</v>
      </c>
      <c r="E13" s="86">
        <f t="shared" si="0"/>
        <v>-2352902.56</v>
      </c>
    </row>
    <row r="14" spans="1:5" ht="44.25" customHeight="1" x14ac:dyDescent="0.25">
      <c r="A14" s="123">
        <v>379</v>
      </c>
      <c r="B14" s="124" t="s">
        <v>129</v>
      </c>
      <c r="C14" s="132" t="s">
        <v>130</v>
      </c>
      <c r="D14" s="86">
        <v>-15048435.84</v>
      </c>
      <c r="E14" s="86">
        <v>-2352902.56</v>
      </c>
    </row>
    <row r="15" spans="1:5" ht="44.25" customHeight="1" x14ac:dyDescent="0.25">
      <c r="A15" s="125">
        <v>379</v>
      </c>
      <c r="B15" s="126" t="s">
        <v>131</v>
      </c>
      <c r="C15" s="129" t="s">
        <v>132</v>
      </c>
      <c r="D15" s="88">
        <f t="shared" ref="D15:E17" si="1">D16</f>
        <v>15621762.130000001</v>
      </c>
      <c r="E15" s="88">
        <f t="shared" si="1"/>
        <v>1098049.1599999999</v>
      </c>
    </row>
    <row r="16" spans="1:5" ht="43.5" customHeight="1" x14ac:dyDescent="0.25">
      <c r="A16" s="123">
        <v>379</v>
      </c>
      <c r="B16" s="124" t="s">
        <v>133</v>
      </c>
      <c r="C16" s="131" t="s">
        <v>134</v>
      </c>
      <c r="D16" s="86">
        <f t="shared" si="1"/>
        <v>15621762.130000001</v>
      </c>
      <c r="E16" s="86">
        <f t="shared" si="1"/>
        <v>1098049.1599999999</v>
      </c>
    </row>
    <row r="17" spans="1:5" ht="43.5" customHeight="1" x14ac:dyDescent="0.25">
      <c r="A17" s="123">
        <v>379</v>
      </c>
      <c r="B17" s="124" t="s">
        <v>136</v>
      </c>
      <c r="C17" s="131" t="s">
        <v>135</v>
      </c>
      <c r="D17" s="86">
        <f t="shared" si="1"/>
        <v>15621762.130000001</v>
      </c>
      <c r="E17" s="140">
        <f t="shared" si="1"/>
        <v>1098049.1599999999</v>
      </c>
    </row>
    <row r="18" spans="1:5" ht="43.5" customHeight="1" x14ac:dyDescent="0.25">
      <c r="A18" s="123">
        <v>379</v>
      </c>
      <c r="B18" s="124" t="s">
        <v>137</v>
      </c>
      <c r="C18" s="131" t="s">
        <v>138</v>
      </c>
      <c r="D18" s="86">
        <v>15621762.130000001</v>
      </c>
      <c r="E18" s="86">
        <v>1098049.1599999999</v>
      </c>
    </row>
  </sheetData>
  <mergeCells count="7">
    <mergeCell ref="A7:E7"/>
    <mergeCell ref="C1:E1"/>
    <mergeCell ref="C2:E2"/>
    <mergeCell ref="C3:E3"/>
    <mergeCell ref="C4:E4"/>
    <mergeCell ref="C5:E5"/>
    <mergeCell ref="C6:E6"/>
  </mergeCells>
  <pageMargins left="0.7" right="0.56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showGridLines="0" showWhiteSpace="0" view="pageBreakPreview" topLeftCell="A6" zoomScale="130" zoomScaleNormal="100" zoomScaleSheetLayoutView="130" workbookViewId="0">
      <selection activeCell="C14" sqref="C14:D14"/>
    </sheetView>
  </sheetViews>
  <sheetFormatPr defaultRowHeight="15" x14ac:dyDescent="0.25"/>
  <cols>
    <col min="1" max="1" width="26.28515625" style="16" customWidth="1"/>
    <col min="2" max="2" width="30.28515625" customWidth="1"/>
    <col min="3" max="4" width="14.42578125" style="87" customWidth="1"/>
  </cols>
  <sheetData>
    <row r="1" spans="1:4" x14ac:dyDescent="0.25">
      <c r="B1" s="305" t="s">
        <v>139</v>
      </c>
      <c r="C1" s="305"/>
      <c r="D1" s="305"/>
    </row>
    <row r="2" spans="1:4" x14ac:dyDescent="0.25">
      <c r="B2" s="305" t="s">
        <v>98</v>
      </c>
      <c r="C2" s="305"/>
      <c r="D2" s="305"/>
    </row>
    <row r="3" spans="1:4" x14ac:dyDescent="0.25">
      <c r="B3" s="305" t="s">
        <v>28</v>
      </c>
      <c r="C3" s="305"/>
      <c r="D3" s="305"/>
    </row>
    <row r="4" spans="1:4" x14ac:dyDescent="0.25">
      <c r="B4" s="305" t="s">
        <v>119</v>
      </c>
      <c r="C4" s="305"/>
      <c r="D4" s="305"/>
    </row>
    <row r="5" spans="1:4" x14ac:dyDescent="0.25">
      <c r="B5" s="305" t="s">
        <v>120</v>
      </c>
      <c r="C5" s="305"/>
      <c r="D5" s="305"/>
    </row>
    <row r="6" spans="1:4" x14ac:dyDescent="0.25">
      <c r="B6" s="306"/>
      <c r="C6" s="306"/>
      <c r="D6" s="306"/>
    </row>
    <row r="7" spans="1:4" ht="87.75" customHeight="1" x14ac:dyDescent="0.25">
      <c r="A7" s="304" t="s">
        <v>245</v>
      </c>
      <c r="B7" s="304"/>
      <c r="C7" s="304"/>
      <c r="D7" s="304"/>
    </row>
    <row r="8" spans="1:4" ht="105" x14ac:dyDescent="0.25">
      <c r="A8" s="121" t="s">
        <v>140</v>
      </c>
      <c r="B8" s="120" t="s">
        <v>95</v>
      </c>
      <c r="C8" s="122" t="s">
        <v>243</v>
      </c>
      <c r="D8" s="122" t="s">
        <v>246</v>
      </c>
    </row>
    <row r="9" spans="1:4" ht="43.5" customHeight="1" x14ac:dyDescent="0.25">
      <c r="A9" s="126" t="s">
        <v>116</v>
      </c>
      <c r="B9" s="127" t="s">
        <v>117</v>
      </c>
      <c r="C9" s="88">
        <f>C10</f>
        <v>573326.29000000097</v>
      </c>
      <c r="D9" s="88">
        <f>D10</f>
        <v>-1254853.4000000001</v>
      </c>
    </row>
    <row r="10" spans="1:4" ht="43.5" customHeight="1" x14ac:dyDescent="0.25">
      <c r="A10" s="124" t="s">
        <v>121</v>
      </c>
      <c r="B10" s="119" t="s">
        <v>122</v>
      </c>
      <c r="C10" s="86">
        <f>C11+C15</f>
        <v>573326.29000000097</v>
      </c>
      <c r="D10" s="86">
        <f>D11+D15</f>
        <v>-1254853.4000000001</v>
      </c>
    </row>
    <row r="11" spans="1:4" ht="43.5" customHeight="1" x14ac:dyDescent="0.25">
      <c r="A11" s="126" t="s">
        <v>123</v>
      </c>
      <c r="B11" s="129" t="s">
        <v>124</v>
      </c>
      <c r="C11" s="88">
        <f>C12</f>
        <v>-15048435.84</v>
      </c>
      <c r="D11" s="88">
        <f>D12</f>
        <v>-2352902.56</v>
      </c>
    </row>
    <row r="12" spans="1:4" ht="43.5" customHeight="1" x14ac:dyDescent="0.25">
      <c r="A12" s="124" t="s">
        <v>125</v>
      </c>
      <c r="B12" s="132" t="s">
        <v>126</v>
      </c>
      <c r="C12" s="86">
        <f t="shared" ref="C12:D13" si="0">C13</f>
        <v>-15048435.84</v>
      </c>
      <c r="D12" s="86">
        <f t="shared" si="0"/>
        <v>-2352902.56</v>
      </c>
    </row>
    <row r="13" spans="1:4" ht="44.25" customHeight="1" x14ac:dyDescent="0.25">
      <c r="A13" s="124" t="s">
        <v>127</v>
      </c>
      <c r="B13" s="132" t="s">
        <v>128</v>
      </c>
      <c r="C13" s="86">
        <f t="shared" si="0"/>
        <v>-15048435.84</v>
      </c>
      <c r="D13" s="86">
        <f t="shared" si="0"/>
        <v>-2352902.56</v>
      </c>
    </row>
    <row r="14" spans="1:4" ht="44.25" customHeight="1" x14ac:dyDescent="0.25">
      <c r="A14" s="124" t="s">
        <v>129</v>
      </c>
      <c r="B14" s="132" t="s">
        <v>130</v>
      </c>
      <c r="C14" s="86">
        <v>-15048435.84</v>
      </c>
      <c r="D14" s="86">
        <v>-2352902.56</v>
      </c>
    </row>
    <row r="15" spans="1:4" ht="44.25" customHeight="1" x14ac:dyDescent="0.25">
      <c r="A15" s="126" t="s">
        <v>131</v>
      </c>
      <c r="B15" s="129" t="s">
        <v>132</v>
      </c>
      <c r="C15" s="88">
        <f t="shared" ref="C15:D17" si="1">C16</f>
        <v>15621762.130000001</v>
      </c>
      <c r="D15" s="88">
        <f t="shared" si="1"/>
        <v>1098049.1599999999</v>
      </c>
    </row>
    <row r="16" spans="1:4" ht="43.5" customHeight="1" x14ac:dyDescent="0.25">
      <c r="A16" s="124" t="s">
        <v>133</v>
      </c>
      <c r="B16" s="131" t="s">
        <v>134</v>
      </c>
      <c r="C16" s="86">
        <f t="shared" si="1"/>
        <v>15621762.130000001</v>
      </c>
      <c r="D16" s="86">
        <f t="shared" si="1"/>
        <v>1098049.1599999999</v>
      </c>
    </row>
    <row r="17" spans="1:4" ht="43.5" customHeight="1" x14ac:dyDescent="0.25">
      <c r="A17" s="124" t="s">
        <v>136</v>
      </c>
      <c r="B17" s="131" t="s">
        <v>135</v>
      </c>
      <c r="C17" s="86">
        <f t="shared" si="1"/>
        <v>15621762.130000001</v>
      </c>
      <c r="D17" s="86">
        <f t="shared" si="1"/>
        <v>1098049.1599999999</v>
      </c>
    </row>
    <row r="18" spans="1:4" ht="43.5" customHeight="1" x14ac:dyDescent="0.25">
      <c r="A18" s="124" t="s">
        <v>137</v>
      </c>
      <c r="B18" s="131" t="s">
        <v>138</v>
      </c>
      <c r="C18" s="86">
        <v>15621762.130000001</v>
      </c>
      <c r="D18" s="86">
        <v>1098049.1599999999</v>
      </c>
    </row>
  </sheetData>
  <mergeCells count="7">
    <mergeCell ref="A7:D7"/>
    <mergeCell ref="B1:D1"/>
    <mergeCell ref="B2:D2"/>
    <mergeCell ref="B3:D3"/>
    <mergeCell ref="B4:D4"/>
    <mergeCell ref="B5:D5"/>
    <mergeCell ref="B6:D6"/>
  </mergeCells>
  <pageMargins left="0.7" right="0.56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"/>
  <sheetViews>
    <sheetView tabSelected="1" view="pageLayout" topLeftCell="A4" zoomScaleNormal="100" workbookViewId="0">
      <selection activeCell="E24" sqref="E24"/>
    </sheetView>
  </sheetViews>
  <sheetFormatPr defaultRowHeight="15" x14ac:dyDescent="0.25"/>
  <cols>
    <col min="1" max="1" width="4.42578125" style="16" customWidth="1"/>
    <col min="2" max="2" width="5.28515625" style="16" customWidth="1"/>
    <col min="3" max="3" width="45" customWidth="1"/>
    <col min="4" max="5" width="13.85546875" style="87" customWidth="1"/>
    <col min="6" max="6" width="8" style="47" customWidth="1"/>
  </cols>
  <sheetData>
    <row r="1" spans="1:6" x14ac:dyDescent="0.25">
      <c r="D1" s="308" t="s">
        <v>145</v>
      </c>
      <c r="E1" s="308"/>
      <c r="F1" s="308"/>
    </row>
    <row r="2" spans="1:6" x14ac:dyDescent="0.25">
      <c r="D2" s="308" t="s">
        <v>98</v>
      </c>
      <c r="E2" s="308"/>
      <c r="F2" s="308"/>
    </row>
    <row r="3" spans="1:6" x14ac:dyDescent="0.25">
      <c r="D3" s="308" t="s">
        <v>28</v>
      </c>
      <c r="E3" s="308"/>
      <c r="F3" s="308"/>
    </row>
    <row r="4" spans="1:6" x14ac:dyDescent="0.25">
      <c r="D4" s="308" t="s">
        <v>119</v>
      </c>
      <c r="E4" s="308"/>
      <c r="F4" s="308"/>
    </row>
    <row r="5" spans="1:6" x14ac:dyDescent="0.25">
      <c r="D5" s="308" t="s">
        <v>120</v>
      </c>
      <c r="E5" s="308"/>
      <c r="F5" s="308"/>
    </row>
    <row r="6" spans="1:6" x14ac:dyDescent="0.25">
      <c r="D6" s="309"/>
      <c r="E6" s="309"/>
      <c r="F6" s="309"/>
    </row>
    <row r="7" spans="1:6" ht="51.75" customHeight="1" x14ac:dyDescent="0.25">
      <c r="A7" s="307" t="s">
        <v>247</v>
      </c>
      <c r="B7" s="307"/>
      <c r="C7" s="307"/>
      <c r="D7" s="307"/>
      <c r="E7" s="307"/>
      <c r="F7" s="307"/>
    </row>
    <row r="8" spans="1:6" ht="74.25" customHeight="1" x14ac:dyDescent="0.25">
      <c r="A8" s="126" t="s">
        <v>36</v>
      </c>
      <c r="B8" s="126" t="s">
        <v>141</v>
      </c>
      <c r="C8" s="133" t="s">
        <v>142</v>
      </c>
      <c r="D8" s="128" t="s">
        <v>248</v>
      </c>
      <c r="E8" s="128" t="s">
        <v>249</v>
      </c>
      <c r="F8" s="134" t="s">
        <v>143</v>
      </c>
    </row>
    <row r="9" spans="1:6" ht="31.5" customHeight="1" x14ac:dyDescent="0.25">
      <c r="A9" s="124" t="s">
        <v>32</v>
      </c>
      <c r="B9" s="124" t="s">
        <v>31</v>
      </c>
      <c r="C9" s="119" t="s">
        <v>144</v>
      </c>
      <c r="D9" s="86">
        <v>761326</v>
      </c>
      <c r="E9" s="86">
        <v>167547.95000000001</v>
      </c>
      <c r="F9" s="173">
        <f>E9*100/D9</f>
        <v>22.00738579793676</v>
      </c>
    </row>
    <row r="10" spans="1:6" ht="45" customHeight="1" x14ac:dyDescent="0.25">
      <c r="A10" s="124" t="s">
        <v>32</v>
      </c>
      <c r="B10" s="124" t="s">
        <v>43</v>
      </c>
      <c r="C10" s="119" t="s">
        <v>146</v>
      </c>
      <c r="D10" s="86">
        <v>1679900</v>
      </c>
      <c r="E10" s="86">
        <v>273271.63</v>
      </c>
      <c r="F10" s="173">
        <f t="shared" ref="F10:F26" si="0">E10*100/D10</f>
        <v>16.267136734329423</v>
      </c>
    </row>
    <row r="11" spans="1:6" ht="0.75" hidden="1" customHeight="1" x14ac:dyDescent="0.25">
      <c r="A11" s="124" t="s">
        <v>32</v>
      </c>
      <c r="B11" s="124" t="s">
        <v>152</v>
      </c>
      <c r="C11" s="119" t="s">
        <v>187</v>
      </c>
      <c r="D11" s="86"/>
      <c r="E11" s="86"/>
      <c r="F11" s="173"/>
    </row>
    <row r="12" spans="1:6" ht="26.25" customHeight="1" x14ac:dyDescent="0.25">
      <c r="A12" s="124" t="s">
        <v>32</v>
      </c>
      <c r="B12" s="124" t="s">
        <v>48</v>
      </c>
      <c r="C12" s="84" t="s">
        <v>47</v>
      </c>
      <c r="D12" s="86">
        <v>5000</v>
      </c>
      <c r="E12" s="86">
        <v>0</v>
      </c>
      <c r="F12" s="173">
        <f t="shared" si="0"/>
        <v>0</v>
      </c>
    </row>
    <row r="13" spans="1:6" x14ac:dyDescent="0.25">
      <c r="A13" s="124" t="s">
        <v>32</v>
      </c>
      <c r="B13" s="124" t="s">
        <v>51</v>
      </c>
      <c r="C13" s="84" t="s">
        <v>50</v>
      </c>
      <c r="D13" s="86">
        <v>92900</v>
      </c>
      <c r="E13" s="86">
        <v>45100</v>
      </c>
      <c r="F13" s="173">
        <f t="shared" si="0"/>
        <v>48.546824542518834</v>
      </c>
    </row>
    <row r="14" spans="1:6" x14ac:dyDescent="0.25">
      <c r="A14" s="124" t="s">
        <v>31</v>
      </c>
      <c r="B14" s="124" t="s">
        <v>55</v>
      </c>
      <c r="C14" s="84" t="s">
        <v>85</v>
      </c>
      <c r="D14" s="86">
        <v>137760</v>
      </c>
      <c r="E14" s="86">
        <v>23890.86</v>
      </c>
      <c r="F14" s="173">
        <f t="shared" si="0"/>
        <v>17.342378048780489</v>
      </c>
    </row>
    <row r="15" spans="1:6" ht="45" x14ac:dyDescent="0.25">
      <c r="A15" s="124" t="s">
        <v>55</v>
      </c>
      <c r="B15" s="124" t="s">
        <v>67</v>
      </c>
      <c r="C15" s="119" t="s">
        <v>147</v>
      </c>
      <c r="D15" s="86">
        <v>56000</v>
      </c>
      <c r="E15" s="86">
        <v>1196</v>
      </c>
      <c r="F15" s="173">
        <f t="shared" si="0"/>
        <v>2.1357142857142857</v>
      </c>
    </row>
    <row r="16" spans="1:6" ht="44.25" customHeight="1" x14ac:dyDescent="0.25">
      <c r="A16" s="124" t="s">
        <v>55</v>
      </c>
      <c r="B16" s="124" t="s">
        <v>71</v>
      </c>
      <c r="C16" s="119" t="s">
        <v>148</v>
      </c>
      <c r="D16" s="86">
        <v>2000</v>
      </c>
      <c r="E16" s="86">
        <v>0</v>
      </c>
      <c r="F16" s="173">
        <f t="shared" si="0"/>
        <v>0</v>
      </c>
    </row>
    <row r="17" spans="1:6" hidden="1" x14ac:dyDescent="0.25">
      <c r="A17" s="124" t="s">
        <v>43</v>
      </c>
      <c r="B17" s="124" t="s">
        <v>59</v>
      </c>
      <c r="C17" s="84" t="s">
        <v>58</v>
      </c>
      <c r="D17" s="86"/>
      <c r="E17" s="86"/>
      <c r="F17" s="173"/>
    </row>
    <row r="18" spans="1:6" ht="14.25" customHeight="1" x14ac:dyDescent="0.25">
      <c r="A18" s="124" t="s">
        <v>43</v>
      </c>
      <c r="B18" s="124" t="s">
        <v>56</v>
      </c>
      <c r="C18" s="84" t="s">
        <v>149</v>
      </c>
      <c r="D18" s="86">
        <v>1503880.53</v>
      </c>
      <c r="E18" s="86">
        <v>460800</v>
      </c>
      <c r="F18" s="173">
        <f t="shared" si="0"/>
        <v>30.64073181398259</v>
      </c>
    </row>
    <row r="19" spans="1:6" hidden="1" x14ac:dyDescent="0.25">
      <c r="A19" s="124" t="s">
        <v>43</v>
      </c>
      <c r="B19" s="124" t="s">
        <v>189</v>
      </c>
      <c r="C19" s="84" t="s">
        <v>190</v>
      </c>
      <c r="D19" s="86"/>
      <c r="E19" s="86">
        <v>0</v>
      </c>
      <c r="F19" s="173" t="e">
        <f t="shared" si="0"/>
        <v>#DIV/0!</v>
      </c>
    </row>
    <row r="20" spans="1:6" hidden="1" x14ac:dyDescent="0.25">
      <c r="A20" s="124" t="s">
        <v>59</v>
      </c>
      <c r="B20" s="124" t="s">
        <v>31</v>
      </c>
      <c r="C20" s="84" t="s">
        <v>63</v>
      </c>
      <c r="D20" s="86"/>
      <c r="E20" s="86"/>
      <c r="F20" s="173" t="e">
        <f t="shared" si="0"/>
        <v>#DIV/0!</v>
      </c>
    </row>
    <row r="21" spans="1:6" ht="17.25" customHeight="1" x14ac:dyDescent="0.25">
      <c r="A21" s="124" t="s">
        <v>59</v>
      </c>
      <c r="B21" s="124" t="s">
        <v>55</v>
      </c>
      <c r="C21" s="84" t="s">
        <v>64</v>
      </c>
      <c r="D21" s="86">
        <v>942400</v>
      </c>
      <c r="E21" s="86">
        <v>72159.12</v>
      </c>
      <c r="F21" s="173">
        <f t="shared" si="0"/>
        <v>7.6569524617996603</v>
      </c>
    </row>
    <row r="22" spans="1:6" ht="0.75" hidden="1" customHeight="1" x14ac:dyDescent="0.25">
      <c r="A22" s="124" t="s">
        <v>57</v>
      </c>
      <c r="B22" s="124" t="s">
        <v>55</v>
      </c>
      <c r="C22" s="119" t="s">
        <v>65</v>
      </c>
      <c r="D22" s="86"/>
      <c r="E22" s="86">
        <v>0</v>
      </c>
      <c r="F22" s="173" t="e">
        <f t="shared" si="0"/>
        <v>#DIV/0!</v>
      </c>
    </row>
    <row r="23" spans="1:6" x14ac:dyDescent="0.25">
      <c r="A23" s="124" t="s">
        <v>67</v>
      </c>
      <c r="B23" s="124" t="s">
        <v>32</v>
      </c>
      <c r="C23" s="135" t="s">
        <v>66</v>
      </c>
      <c r="D23" s="86">
        <v>15000</v>
      </c>
      <c r="E23" s="86">
        <v>1898.8</v>
      </c>
      <c r="F23" s="173">
        <f t="shared" si="0"/>
        <v>12.658666666666667</v>
      </c>
    </row>
    <row r="24" spans="1:6" x14ac:dyDescent="0.25">
      <c r="A24" s="124" t="s">
        <v>48</v>
      </c>
      <c r="B24" s="124" t="s">
        <v>32</v>
      </c>
      <c r="C24" s="136" t="s">
        <v>191</v>
      </c>
      <c r="D24" s="86">
        <v>42200</v>
      </c>
      <c r="E24" s="86">
        <v>42184.800000000003</v>
      </c>
      <c r="F24" s="173">
        <f t="shared" si="0"/>
        <v>99.963981042654027</v>
      </c>
    </row>
    <row r="25" spans="1:6" ht="30" x14ac:dyDescent="0.25">
      <c r="A25" s="124" t="s">
        <v>71</v>
      </c>
      <c r="B25" s="124" t="s">
        <v>55</v>
      </c>
      <c r="C25" s="136" t="s">
        <v>150</v>
      </c>
      <c r="D25" s="86">
        <v>10383395</v>
      </c>
      <c r="E25" s="86">
        <v>10000</v>
      </c>
      <c r="F25" s="173">
        <f t="shared" si="0"/>
        <v>9.6307614224442006E-2</v>
      </c>
    </row>
    <row r="26" spans="1:6" x14ac:dyDescent="0.25">
      <c r="A26" s="124"/>
      <c r="B26" s="124"/>
      <c r="C26" s="137" t="s">
        <v>151</v>
      </c>
      <c r="D26" s="88">
        <f>SUM(D9:D25)</f>
        <v>15621761.530000001</v>
      </c>
      <c r="E26" s="88">
        <f>SUM(E9:E25)</f>
        <v>1098049.1599999999</v>
      </c>
      <c r="F26" s="174">
        <f t="shared" si="0"/>
        <v>7.0289714632457319</v>
      </c>
    </row>
  </sheetData>
  <mergeCells count="7">
    <mergeCell ref="A7:F7"/>
    <mergeCell ref="D1:F1"/>
    <mergeCell ref="D2:F2"/>
    <mergeCell ref="D3:F3"/>
    <mergeCell ref="D4:F4"/>
    <mergeCell ref="D5:F5"/>
    <mergeCell ref="D6:F6"/>
  </mergeCells>
  <pageMargins left="0.7" right="0.5208333333333333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2024-04-09T12:06:49Z</dcterms:modified>
</cp:coreProperties>
</file>