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filterPrivacy="1"/>
  <xr:revisionPtr revIDLastSave="0" documentId="13_ncr:1_{BFFAF1D0-4AA5-4788-AE5E-7B9893294514}" xr6:coauthVersionLast="36" xr6:coauthVersionMax="36" xr10:uidLastSave="{00000000-0000-0000-0000-000000000000}"/>
  <bookViews>
    <workbookView xWindow="0" yWindow="0" windowWidth="28800" windowHeight="11925" activeTab="3" xr2:uid="{00000000-000D-0000-FFFF-FFFF00000000}"/>
  </bookViews>
  <sheets>
    <sheet name="Решение" sheetId="7" r:id="rId1"/>
    <sheet name="Приложение 1" sheetId="4" r:id="rId2"/>
    <sheet name="Приложение 3" sheetId="5" r:id="rId3"/>
    <sheet name="Приложение 5" sheetId="6" r:id="rId4"/>
    <sheet name="ДОХОДЫ" sheetId="17" r:id="rId5"/>
    <sheet name="Лист3" sheetId="12" r:id="rId6"/>
  </sheets>
  <definedNames>
    <definedName name="_xlnm.Print_Area" localSheetId="1">'Приложение 1'!$A$2:$J$67</definedName>
  </definedNames>
  <calcPr calcId="191029"/>
</workbook>
</file>

<file path=xl/calcChain.xml><?xml version="1.0" encoding="utf-8"?>
<calcChain xmlns="http://schemas.openxmlformats.org/spreadsheetml/2006/main">
  <c r="D39" i="5" l="1"/>
  <c r="D23" i="5"/>
  <c r="D20" i="5" l="1"/>
  <c r="D16" i="5"/>
  <c r="I47" i="4"/>
  <c r="I46" i="4" s="1"/>
  <c r="I45" i="4" s="1"/>
  <c r="I52" i="4"/>
  <c r="I31" i="4" l="1"/>
  <c r="F24" i="17"/>
  <c r="F14" i="17"/>
  <c r="G20" i="7"/>
  <c r="G19" i="7"/>
  <c r="D27" i="5" l="1"/>
  <c r="D19" i="5"/>
  <c r="D26" i="5" l="1"/>
  <c r="D7" i="5" l="1"/>
  <c r="I38" i="4"/>
  <c r="I13" i="4"/>
  <c r="I9" i="4"/>
  <c r="D15" i="5" l="1"/>
  <c r="I30" i="4" l="1"/>
  <c r="D9" i="5" l="1"/>
  <c r="D25" i="5" l="1"/>
  <c r="E6" i="5"/>
  <c r="D6" i="5"/>
  <c r="D36" i="5"/>
  <c r="E30" i="5"/>
  <c r="D30" i="5"/>
  <c r="E25" i="5"/>
  <c r="D13" i="5"/>
  <c r="I65" i="4" l="1"/>
  <c r="I63" i="4"/>
  <c r="J61" i="4"/>
  <c r="I61" i="4"/>
  <c r="J59" i="4"/>
  <c r="J58" i="4" s="1"/>
  <c r="I59" i="4" l="1"/>
  <c r="I58" i="4" s="1"/>
  <c r="I56" i="4"/>
  <c r="J30" i="4"/>
  <c r="J23" i="4"/>
  <c r="I23" i="4"/>
  <c r="I15" i="4"/>
  <c r="F26" i="17" l="1"/>
  <c r="E26" i="17"/>
  <c r="D26" i="17"/>
  <c r="F20" i="17"/>
  <c r="E20" i="17"/>
  <c r="D20" i="17"/>
  <c r="D27" i="17" l="1"/>
  <c r="F27" i="17"/>
  <c r="E27" i="17"/>
  <c r="E32" i="5" l="1"/>
  <c r="D32" i="5"/>
  <c r="E18" i="5"/>
  <c r="D18" i="5"/>
  <c r="D11" i="5"/>
  <c r="J50" i="4"/>
  <c r="J49" i="4" s="1"/>
  <c r="I50" i="4"/>
  <c r="I49" i="4" s="1"/>
  <c r="J43" i="4"/>
  <c r="I43" i="4"/>
  <c r="I42" i="4" s="1"/>
  <c r="J40" i="4"/>
  <c r="J39" i="4" s="1"/>
  <c r="I40" i="4"/>
  <c r="I39" i="4" s="1"/>
  <c r="J26" i="4"/>
  <c r="J25" i="4" s="1"/>
  <c r="I26" i="4"/>
  <c r="I25" i="4" s="1"/>
  <c r="J21" i="4" l="1"/>
  <c r="J20" i="4" s="1"/>
  <c r="I21" i="4"/>
  <c r="I20" i="4" s="1"/>
  <c r="E7" i="6" l="1"/>
  <c r="F7" i="6"/>
  <c r="D7" i="6" l="1"/>
  <c r="E14" i="6" l="1"/>
  <c r="E13" i="6" s="1"/>
  <c r="F14" i="6"/>
  <c r="F13" i="6" s="1"/>
  <c r="E10" i="6"/>
  <c r="E9" i="6" s="1"/>
  <c r="F10" i="6"/>
  <c r="F9" i="6" s="1"/>
  <c r="E6" i="6"/>
  <c r="F6" i="6"/>
  <c r="D6" i="6"/>
  <c r="D10" i="6"/>
  <c r="D9" i="6" s="1"/>
  <c r="D14" i="6"/>
  <c r="D13" i="6" s="1"/>
  <c r="F8" i="6" l="1"/>
  <c r="F12" i="6"/>
  <c r="D34" i="5"/>
  <c r="I34" i="4"/>
  <c r="I33" i="4" s="1"/>
  <c r="J29" i="4"/>
  <c r="I29" i="4"/>
  <c r="I53" i="4"/>
  <c r="I18" i="4"/>
  <c r="I17" i="4" s="1"/>
  <c r="J37" i="4" l="1"/>
  <c r="J36" i="4" s="1"/>
  <c r="I37" i="4" l="1"/>
  <c r="I36" i="4" s="1"/>
  <c r="I55" i="4"/>
  <c r="J46" i="4" l="1"/>
  <c r="J45" i="4" s="1"/>
  <c r="J67" i="4" s="1"/>
  <c r="D8" i="6" l="1"/>
  <c r="E12" i="6"/>
  <c r="E8" i="6"/>
  <c r="D12" i="6"/>
  <c r="E36" i="5"/>
  <c r="E15" i="5"/>
  <c r="E39" i="5" s="1"/>
  <c r="I8" i="4" l="1"/>
  <c r="I7" i="4" l="1"/>
  <c r="I11" i="4"/>
  <c r="I10" i="4" l="1"/>
  <c r="I67" i="4" s="1"/>
</calcChain>
</file>

<file path=xl/sharedStrings.xml><?xml version="1.0" encoding="utf-8"?>
<sst xmlns="http://schemas.openxmlformats.org/spreadsheetml/2006/main" count="464" uniqueCount="196">
  <si>
    <t>Наименование</t>
  </si>
  <si>
    <t>Администрация сельского поселения Богдановка муниципального района Нефтегорский Самарской области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</si>
  <si>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</si>
  <si>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</si>
  <si>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</si>
  <si>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</si>
  <si>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</si>
  <si>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</si>
  <si>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</si>
  <si>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</si>
  <si>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</si>
  <si>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</si>
  <si>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бюджетов сельских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</si>
  <si>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</si>
  <si>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</si>
  <si>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</si>
  <si>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</si>
  <si>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</si>
  <si>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</si>
  <si>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</si>
  <si>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бюджетов сельских поселений</t>
  </si>
  <si>
    <t>Функционирование высшего должностного лица субъекта РФ и муниципального образования</t>
  </si>
  <si>
    <t>02</t>
  </si>
  <si>
    <t>01</t>
  </si>
  <si>
    <t>00 00000</t>
  </si>
  <si>
    <t>Код глав. Распорядителя бюджетных средств</t>
  </si>
  <si>
    <t>Наименование главного распорядителя средств бюджета сельского поселения, раздела, подраздела, целевой статьи, вида расходов</t>
  </si>
  <si>
    <t>Рз</t>
  </si>
  <si>
    <t>ПР</t>
  </si>
  <si>
    <t>ЦСР</t>
  </si>
  <si>
    <t>ВР</t>
  </si>
  <si>
    <t>всего</t>
  </si>
  <si>
    <t xml:space="preserve">в т.ч. за счет 
субсидий и субвенций обл и фед бюджетов
</t>
  </si>
  <si>
    <t>Непрограммные направления расходов местного бюджета</t>
  </si>
  <si>
    <t xml:space="preserve">Расходы на выплаты персоналу государственных (муниципальных) органов </t>
  </si>
  <si>
    <t>04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</si>
  <si>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</si>
  <si>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</si>
  <si>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</si>
  <si>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</si>
  <si>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</si>
  <si>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</si>
  <si>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</si>
  <si>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</si>
  <si>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08</t>
  </si>
  <si>
    <t>99</t>
  </si>
  <si>
    <t>03</t>
  </si>
  <si>
    <t>09</t>
  </si>
  <si>
    <t>06</t>
  </si>
  <si>
    <t>05</t>
  </si>
  <si>
    <t>Дорожное хозяйство (дорожные фонды)</t>
  </si>
  <si>
    <t>Благоустройство</t>
  </si>
  <si>
    <t>Пенсионное обеспечение</t>
  </si>
  <si>
    <t>10</t>
  </si>
  <si>
    <t>Непрограммные направления расходов</t>
  </si>
  <si>
    <t>Публичные нормативные социальные выплаты гражданам</t>
  </si>
  <si>
    <t>14</t>
  </si>
  <si>
    <t>Иные межбюджетные трансферты</t>
  </si>
  <si>
    <t>Итого расходов:</t>
  </si>
  <si>
    <t>Всего</t>
  </si>
  <si>
    <t>В т. ч. за счет обл. и федер. бюджета</t>
  </si>
  <si>
    <t>01 0 00 00000</t>
  </si>
  <si>
    <t>02 0 00 00000</t>
  </si>
  <si>
    <t>05 0 00 00000</t>
  </si>
  <si>
    <t>06 0 00 00000</t>
  </si>
  <si>
    <t>09 0 00 00000</t>
  </si>
  <si>
    <t>99 0 00 00000</t>
  </si>
  <si>
    <t>ВСЕГО</t>
  </si>
  <si>
    <t>Код</t>
  </si>
  <si>
    <t>Наименование кода группы, под­группы, статьи, вида источника финансирования дефицита бюджета поселения, отно­сящихся к источникам финанси­рования дефицита бюджета поселения</t>
  </si>
  <si>
    <t>Изменение остатков средств на счетах по учету средств бюджетов</t>
  </si>
  <si>
    <t xml:space="preserve">Функционирование Правительства                  Российской Федерации,
 высших исполнительных органов государственной власти субъектов Российской Федерации, местных администраций
</t>
  </si>
  <si>
    <t>15</t>
  </si>
  <si>
    <t>15 0 00 00000</t>
  </si>
  <si>
    <t>сельского поселения Богдановка</t>
  </si>
  <si>
    <t>Председатель Собрания представителей</t>
  </si>
  <si>
    <t>О.В. Каманина</t>
  </si>
  <si>
    <t>Код главы</t>
  </si>
  <si>
    <t>Код БК</t>
  </si>
  <si>
    <t>Код администратора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</si>
  <si>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</si>
  <si>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1 01 02000 01 0000 110</t>
  </si>
  <si>
    <t>Единый сельскохозяйственный налог</t>
  </si>
  <si>
    <t>1 05 03010 01 0000 110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</si>
  <si>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</si>
  <si>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</si>
  <si>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</si>
  <si>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</si>
  <si>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</si>
  <si>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</si>
  <si>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</si>
  <si>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муниципальных, бюджетных и автономных учреждений, а также имущества муниципальных унитарных предприятий, в том числе казенных)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</si>
  <si>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</si>
  <si>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</si>
  <si>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2 02 49999 10 0000 150</t>
  </si>
  <si>
    <t>Сумма, рублей</t>
  </si>
  <si>
    <t>Сумма, руб.</t>
  </si>
  <si>
    <t>Утверждаю</t>
  </si>
  <si>
    <t>Налоговые и неналоговые доходы</t>
  </si>
  <si>
    <t>Вид дохода</t>
  </si>
  <si>
    <t>Налог на доходы физических лиц</t>
  </si>
  <si>
    <t>Гос.пошлина за совершение нотар.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</si>
  <si>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ИТОГО</t>
  </si>
  <si>
    <t>Доходы от уплаты акцизов на автомобильный бензин, подлежащие распределению между 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</si>
  <si>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</si>
  <si>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</si>
  <si>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182</t>
  </si>
  <si>
    <t>РОССИЙСКАЯ ФЕДЕРАЦИЯ</t>
  </si>
  <si>
    <t>САМАРСКАЯ ОБЛАСТЬ</t>
  </si>
  <si>
    <t>МУНИЦИПАЛЬНЫЙ РАЙОН НЕФТЕГОРСКИЙ</t>
  </si>
  <si>
    <t>СОБРАНИЕ ПРЕДСТАВИТЕЛЕЙ</t>
  </si>
  <si>
    <t>СЕЛЬСКОГО ПОСЕЛЕНИЯ БОГДАНОВКА</t>
  </si>
  <si>
    <t>РЕШЕНИЕ</t>
  </si>
  <si>
    <t>РЕШИЛО:</t>
  </si>
  <si>
    <t xml:space="preserve"> 1 03 02230 01 0000 110</t>
  </si>
  <si>
    <t xml:space="preserve"> 1 03 02240 01 0000 110</t>
  </si>
  <si>
    <t xml:space="preserve"> 1 03 02250 01 0000 110</t>
  </si>
  <si>
    <t xml:space="preserve"> 1 03 02260 01 0000 110</t>
  </si>
  <si>
    <t xml:space="preserve"> 1 08 04020 01 0000 110</t>
  </si>
  <si>
    <t>Прочие межбюджетные трансферты, передаваемые бюджетам сельских поселений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</si>
  <si>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</si>
  <si>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</si>
  <si>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12</t>
  </si>
  <si>
    <t>Другие вопросы в области национальной экономики</t>
  </si>
  <si>
    <t>Коммунальное хозяйство</t>
  </si>
  <si>
    <t>Охрана объектов растительного и животного мира и среды их обитания</t>
  </si>
  <si>
    <t>Физическая культура</t>
  </si>
  <si>
    <t>04 0 00 00000</t>
  </si>
  <si>
    <t>08 0 00 00000</t>
  </si>
  <si>
    <t>14 0 00 00000</t>
  </si>
  <si>
    <t>Безвозмездные поступления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</si>
  <si>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</si>
  <si>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 (областные)</t>
  </si>
  <si>
    <t>Муниципальная программа «Обеспечение деятельности органов местного самоуправления сельского поселения Богдановка муниципального  района  Нефтегорский Самарской области на 2021-2025 годы»</t>
  </si>
  <si>
    <t>Муниципальная программа «Энергосбережение и повышение энергетической эффективности на территории сельского поселения Богдановка муниципального района Нефтегорский Самарской области на 2020 год и период до 2024 года»</t>
  </si>
  <si>
    <t>Муниципальная программа "Управление муниципальным имуществом и распоряжение земельными участками сельского поселения Богдановка муниципального района Нефтегорский Самарской области на 2021-2025 годы"</t>
  </si>
  <si>
    <t>Муниципальная программа "По вопросам обеспечения пожарной безопасности на территории сельского поселения Богдановка муниципального района Нефтегорский Самарской области на 2021-2025 годы"</t>
  </si>
  <si>
    <t xml:space="preserve"> Защита населения и территории от чрезвычайных ситуаций природного и техногенного характера, пожарная безопасность </t>
  </si>
  <si>
    <t>Муниципальная программа "По профилактике терроризма и экстримизма, а также минимизации и (или) ликвидации последствий проявлений терроризма и экстремизма на территории сельского поселения Богдановка муниципального района Нефтегорский Самарской области на период 2021-2025 годов"</t>
  </si>
  <si>
    <t>Муниципальная программа "Охрана окружающей среды, экологического образования, просвящения и формирования экологической культуры в сельском поселении Богдановка муниципального района Нефтегорский Самарской области на 2021-2025 годы"</t>
  </si>
  <si>
    <t>Прочие межбюджетные трансферты общего характера</t>
  </si>
  <si>
    <t>12 0 00 00000</t>
  </si>
  <si>
    <t>13 0 00 00000</t>
  </si>
  <si>
    <t>2023 год</t>
  </si>
  <si>
    <t>ЧЕТВЕРТОГО СОЗЫВА</t>
  </si>
  <si>
    <t>Муниципальная программа "Использование и охрана земель на территории сельского поселения Богдановка муниципального района Нефтегорский Самарской области" на 2019-2024 годы</t>
  </si>
  <si>
    <t>Дотации бюджетам сельских поселений на выравнивание бюджетной обеспеченности из бюджетов муниципальных районов</t>
  </si>
  <si>
    <t>2024 год</t>
  </si>
  <si>
    <t>Муниципальная программа «Благоустройство территории сельского поселения Богдановка муниципального района Нефтегорский Самарской области на 2015-2025 годы»</t>
  </si>
  <si>
    <t>Муниципальная программа «Развитие физической культуры и спорта сельского поселения Богдановка муниципального района Нефтегорский Самарской области на 2017-2025 годы»</t>
  </si>
  <si>
    <t>Муниципальная программа «Сохранение и развитие культуры сельского поселения Богдановка муниципального района Нефтегорский на 2017-2025 годы»</t>
  </si>
  <si>
    <t>Муниципальная программа «Сохранение и развитие культуры сельского поселения Богдановка муниципального района Нефтегорский Самарской области на 2017-2025 годы»</t>
  </si>
  <si>
    <t>Налоговые и неналоговые доходы сельского поселения Богдановка муниципального района Нефтегорский Самарской области на 2023-2025 годы</t>
  </si>
  <si>
    <t>Ведомственная структура расходов бюджета сельского поселения Богдановка муниципального района Нефтегорский Самарской области на 2023 год</t>
  </si>
  <si>
    <t xml:space="preserve">Муниципальная программа «Модернизация и развитие автомобильных дорог общего пользования местного значения сельского поселения Богдановка муниципального района Нефтегорский Самарской области на 2015-2025 годы» </t>
  </si>
  <si>
    <t>Муниципальная программа "Использование и охрана земель на территории сельского поселения Богдановка муниципального района Нефтегорский Самарской области" на 2019-2025 годы</t>
  </si>
  <si>
    <t>Распределение бюджетных ассигнований по целевым статьям (муниципальным программам сельского поселения Богдановка и непрограммным направлениям деятельности), группам и подгруппам видов расходов классификации расходов бюджета сельского поселения Богдановка муниципального района Нефтегорский Самарской области на 2023 год</t>
  </si>
  <si>
    <t>Муниципальная программа "По профилактике терроризма и экстримизма, а также минимизации и (или) ликвидации последствий проявлений терроризма и экстремизма на территории сельского поселения Богдановка муниципального района Нефтегорский Самарской области на период2021-2025г.г."</t>
  </si>
  <si>
    <t>2025 год</t>
  </si>
  <si>
    <t>Источники внутреннего финансирования дефицита бюджета сельского поселения Богдановка муниципального района Нефтегорский Самарской области на  2023-2025 годы.</t>
  </si>
  <si>
    <t>следующие изменения:</t>
  </si>
  <si>
    <t>Глава</t>
  </si>
  <si>
    <t>А.В.Рубацов</t>
  </si>
  <si>
    <t>Глава сельского поселения Богдановка</t>
  </si>
  <si>
    <t>А.В. Рубацов</t>
  </si>
  <si>
    <t>3) внести изменения в приложение №1 «Ведомственная структура расходов бюджета сельского поселения Богдановка муниципального района Нефтегорский Самарской области на 2023 год» и изложить в следующей редакции:</t>
  </si>
  <si>
    <t xml:space="preserve">1) произвести изменение  расходной части бюджета сельского поселения Богдановка на 2023г. и плановый период 2024-2025гг.  </t>
  </si>
  <si>
    <t>4) Внести изменения в приложение №3 "Распределение бюджетных ассигнований по целевым статьям (муниципальным программам сельского поселения Богдановка муниципального района Нефтегорский Самарской области и непрограммным направлениям деятельности), группам и подгруппам видов расходов классификации расходов бюджета сельского поселения Богдановка муниципального района Нефтегорский Самарской области на 2023 год" и изложить в следующей редакции:</t>
  </si>
  <si>
    <t xml:space="preserve">а) в статье 6 объем ассигнований дорожного фонда на 2023 год утвердить в размере </t>
  </si>
  <si>
    <t xml:space="preserve">  2 041797,46 руб., остальные пункты оставить без изменений</t>
  </si>
  <si>
    <t>Изменения (+,-)</t>
  </si>
  <si>
    <t>2023год</t>
  </si>
  <si>
    <t>2023 г.с изменениями</t>
  </si>
  <si>
    <t>5) Внести изменения в приложение №5 "Источники внутреннего финансирования дефицита бюджета сельского поселения Богдановка муниципального района Нефтегорский Самарской области на  2023 -2025 годы" и изложить его в следующей редакции:</t>
  </si>
  <si>
    <t xml:space="preserve">       О внесении изменений в Решение Собрания представителей 
№ 118 от 26 декабря 2022 года 
 «Об утверждении бюджета сельского поселения Богдановка муниципального района Нефтегорский Самарской области на 2023 год и плановый период 2024 и 2025 годы»</t>
  </si>
  <si>
    <t>В связи с внесением изменений в расходную часть бюджета  Собрание представителей сельского поселения Богдановка  и в соответствии с Уставом сельского поселения Богдановка Собрание представителей сельского поселения Богдановка</t>
  </si>
  <si>
    <t xml:space="preserve"> бюджета поселения на 2023 год согласно приложения №1 к настоящему решению ;</t>
  </si>
  <si>
    <t>и подгруппам видов расходов  согласно приложения №3.</t>
  </si>
  <si>
    <t xml:space="preserve">1. Внести в решение Собрания представителей сельского поселения Богдановка 
№ 118 от 26.12.2022г.  «Об утверждении бюджета сельского поселения Богдановка муниципального района Нефтегорский Самарской области на 2023 год и на плановый период 2024 и 2025 годов» (в редакции решения Собрания представителей сельского поселения Богдановка муниципального района Нефтегорский Самарской области  от 30.01.2023г. №124,от 06.03.2023г.№129) </t>
  </si>
  <si>
    <t>а) в пункте 1.1 статьи 1 изложить в следующей редакции:</t>
  </si>
  <si>
    <t>б) в пункте 7.1 статьи 7 изложить в следующей редакции : ведомственную структуру расходов</t>
  </si>
  <si>
    <t xml:space="preserve">в) в пункте 8.1 статьи 8  перераспределить бюджетные ассигнования по целевым статьям ,группам </t>
  </si>
  <si>
    <t>в абзаце втором сумму"</t>
  </si>
  <si>
    <t>" заменить суммой "</t>
  </si>
  <si>
    <t>",</t>
  </si>
  <si>
    <t>в абзаце первом сумму"</t>
  </si>
  <si>
    <t>абзац третий изложить в следующей редакции: "дефицит  1 258 884,47".</t>
  </si>
  <si>
    <t>2) произвести перераспределение  расходной части бюджета сельского поселения Богдановка, в соответствии с расшифровкой поступления доходов к бюджету.</t>
  </si>
  <si>
    <t>Муниципальная программа "Развитие коммунальной инфраструктуры сельского поселения Богдановка муниципального района Нефтегорский Самарской области на 2022-2026 годы"</t>
  </si>
  <si>
    <t>Муниципальная программа " Развитие коммунальной инфраструктуры сельского поселения Богдановка муниципального района Нефтегорский Самарской области на 2022-2026 годы"</t>
  </si>
  <si>
    <t>10 0 00 00000</t>
  </si>
  <si>
    <t>от 27 апреля 2023г.</t>
  </si>
  <si>
    <t>№136</t>
  </si>
  <si>
    <t>Приложение №1
к решению Собрания представителей
сельского поселения Богдановка
«О внесении изменений в бюджет сельского поселения Богдановка  муниципального района Нефтегорский
Самарской области на 2023 год 
и на плановый период 2024 и 2025 годов» от 27.042023г. №136</t>
  </si>
  <si>
    <t xml:space="preserve">Приложение №3
к решению Собрания представителей
сельского поселения Богдановка
«О внесении изменений в бюджет сельского поселения Богдановка  муниципального района Нефтегорский
Самарской области на 2023 год 
и на плановый период 2024 и 2025годов»  от 27.04.2023г.№136                                                                          
</t>
  </si>
  <si>
    <t>Приложение №5
к решению Собрания представителей
сельского поселения Богдановка
«О внесении изменений в бюджет сельского поселения Богдановка
 муниципального района Нефтегорский
Самарской области на 2023 год 
и на плановый период 2024 и 2025 годов»от 27.04.2023г.№136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</si>
</sst>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 x14ac:knownFonts="1">
    <font>
      <sz val="11"/>
      <color theme="1"/>
      <name val="Times New Roman"/>
      <family val="2"/>
      <scheme val="minor"/>
    </font>
    <font>
      <sz val="8"/>
      <color theme="1"/>
      <name val="Times New Roman"/>
      <family val="2"/>
      <charset val="204"/>
      <scheme val="minor"/>
    </font>
    <font>
      <sz val="8"/>
      <color theme="1"/>
      <name val="Times New Roman"/>
      <family val="2"/>
      <charset val="204"/>
      <scheme val="minor"/>
    </font>
    <font>
      <sz val="11"/>
      <color theme="1"/>
      <name val="Times New Roman"/>
      <family val="2"/>
      <charset val="204"/>
      <scheme val="minor"/>
    </font>
    <font>
      <b/>
      <sz val="11"/>
      <color theme="1"/>
      <name val="Times New Roman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2"/>
      <scheme val="minor"/>
    </font>
    <font>
      <sz val="9"/>
      <color theme="1"/>
      <name val="Times New Roman"/>
      <family val="2"/>
      <charset val="204"/>
      <scheme val="minor"/>
    </font>
    <font>
      <b/>
      <sz val="9"/>
      <color theme="1"/>
      <name val="Times New Roman"/>
      <family val="2"/>
      <charset val="204"/>
      <scheme val="minor"/>
    </font>
    <font>
      <b/>
      <sz val="10"/>
      <color theme="1"/>
      <name val="Times New Roman"/>
      <family val="2"/>
      <charset val="204"/>
      <scheme val="minor"/>
    </font>
    <font>
      <sz val="9"/>
      <color theme="1"/>
      <name val="Times New Roman"/>
      <family val="2"/>
      <scheme val="minor"/>
    </font>
    <font>
      <sz val="12"/>
      <color theme="1"/>
      <name val="Times New Roman"/>
      <family val="2"/>
      <scheme val="minor"/>
    </font>
    <font>
      <sz val="10"/>
      <color theme="1"/>
      <name val="Times New Roman"/>
      <family val="2"/>
      <scheme val="minor"/>
    </font>
    <font>
      <b/>
      <sz val="11"/>
      <color theme="1"/>
      <name val="Times New Roman"/>
      <family val="1"/>
      <charset val="204"/>
      <scheme val="minor"/>
    </font>
    <font>
      <sz val="11"/>
      <name val="Times New Roman"/>
      <family val="2"/>
      <charset val="204"/>
      <scheme val="minor"/>
    </font>
    <font>
      <b/>
      <sz val="10"/>
      <color theme="1"/>
      <name val="Times New Roman"/>
      <family val="1"/>
      <charset val="204"/>
      <scheme val="minor"/>
    </font>
    <font>
      <sz val="9"/>
      <color rgb="FFFF0000"/>
      <name val="Times New Roman"/>
      <family val="2"/>
      <scheme val="minor"/>
    </font>
    <font>
      <b/>
      <sz val="11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2"/>
      <color theme="1"/>
      <name val="Times New Roman"/>
      <family val="1"/>
      <charset val="204"/>
      <scheme val="minor"/>
    </font>
    <font>
      <b/>
      <sz val="12"/>
      <color theme="1"/>
      <name val="Times New Roman"/>
      <family val="2"/>
      <scheme val="minor"/>
    </font>
    <font>
      <sz val="12"/>
      <color theme="1"/>
      <name val="Times New Roman"/>
      <family val="1"/>
      <charset val="204"/>
      <scheme val="minor"/>
    </font>
    <font>
      <sz val="11"/>
      <color theme="1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2"/>
      <scheme val="minor"/>
    </font>
    <font>
      <sz val="12"/>
      <name val="Times New Roman"/>
      <family val="2"/>
      <scheme val="minor"/>
    </font>
    <font>
      <b/>
      <sz val="8"/>
      <color theme="1"/>
      <name val="Times New Roman"/>
      <family val="2"/>
      <charset val="204"/>
      <scheme val="minor"/>
    </font>
    <font>
      <b/>
      <sz val="8"/>
      <color rgb="FF000000"/>
      <name val="Times New Roman"/>
      <family val="2"/>
      <charset val="204"/>
      <scheme val="minor"/>
    </font>
    <font>
      <b/>
      <i/>
      <sz val="8"/>
      <name val="Times New Roman"/>
      <family val="2"/>
      <charset val="204"/>
      <scheme val="minor"/>
    </font>
    <font>
      <b/>
      <sz val="8"/>
      <name val="Times New Roman"/>
      <family val="2"/>
      <charset val="204"/>
      <scheme val="minor"/>
    </font>
    <font>
      <sz val="8"/>
      <color rgb="FF000000"/>
      <name val="Times New Roman"/>
      <family val="2"/>
      <charset val="204"/>
      <scheme val="minor"/>
    </font>
    <font>
      <sz val="8"/>
      <name val="Times New Roman"/>
      <family val="2"/>
      <charset val="204"/>
      <scheme val="minor"/>
    </font>
    <font>
      <sz val="8"/>
      <color theme="1"/>
      <name val="Times New Roman"/>
      <family val="1"/>
      <charset val="204"/>
      <scheme val="minor"/>
    </font>
    <font>
      <b/>
      <sz val="8"/>
      <color theme="1"/>
      <name val="Times New Roman"/>
      <family val="1"/>
      <charset val="204"/>
      <scheme val="minor"/>
    </font>
    <font>
      <b/>
      <sz val="8"/>
      <color rgb="FF000000"/>
      <name val="Times New Roman"/>
      <family val="1"/>
      <charset val="204"/>
      <scheme val="minor"/>
    </font>
    <font>
      <b/>
      <sz val="8"/>
      <name val="Times New Roman"/>
      <family val="1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b/>
      <sz val="8"/>
      <color theme="1"/>
      <name val="Times New Roman"/>
      <family val="2"/>
      <scheme val="minor"/>
    </font>
    <font>
      <b/>
      <sz val="8"/>
      <name val="Times New Roman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  <scheme val="minor"/>
    </font>
    <font>
      <sz val="11"/>
      <name val="Times New Roman"/>
      <family val="2"/>
      <scheme val="minor"/>
    </font>
    <font>
      <sz val="11"/>
      <color rgb="FFFF0000"/>
      <name val="Times New Roman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3" fillId="0" borderId="0" xfId="0" applyFont="1"/>
    <xf numFmtId="0" fontId="18" fillId="2" borderId="0" xfId="0" applyFont="1" applyFill="1"/>
    <xf numFmtId="0" fontId="11" fillId="0" borderId="0" xfId="0" applyFont="1"/>
    <xf numFmtId="49" fontId="0" fillId="0" borderId="0" xfId="0" applyNumberFormat="1"/>
    <xf numFmtId="49" fontId="11" fillId="0" borderId="0" xfId="0" applyNumberFormat="1" applyFont="1"/>
    <xf numFmtId="3" fontId="0" fillId="0" borderId="0" xfId="0" applyNumberFormat="1"/>
    <xf numFmtId="49" fontId="19" fillId="0" borderId="0" xfId="0" applyNumberFormat="1" applyFont="1"/>
    <xf numFmtId="3" fontId="11" fillId="0" borderId="0" xfId="0" applyNumberFormat="1" applyFont="1"/>
    <xf numFmtId="49" fontId="20" fillId="0" borderId="0" xfId="0" applyNumberFormat="1" applyFont="1"/>
    <xf numFmtId="3" fontId="19" fillId="0" borderId="0" xfId="0" applyNumberFormat="1" applyFont="1"/>
    <xf numFmtId="0" fontId="19" fillId="0" borderId="0" xfId="0" applyFont="1"/>
    <xf numFmtId="3" fontId="21" fillId="0" borderId="0" xfId="0" applyNumberFormat="1" applyFont="1"/>
    <xf numFmtId="0" fontId="21" fillId="0" borderId="0" xfId="0" applyFont="1"/>
    <xf numFmtId="0" fontId="15" fillId="0" borderId="0" xfId="0" applyFont="1"/>
    <xf numFmtId="0" fontId="14" fillId="2" borderId="0" xfId="0" applyFont="1" applyFill="1"/>
    <xf numFmtId="0" fontId="0" fillId="0" borderId="0" xfId="0" applyAlignment="1">
      <alignment wrapText="1"/>
    </xf>
    <xf numFmtId="0" fontId="2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5" fillId="0" borderId="2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49" fontId="26" fillId="0" borderId="2" xfId="0" applyNumberFormat="1" applyFont="1" applyBorder="1" applyAlignment="1">
      <alignment horizontal="center" vertical="center"/>
    </xf>
    <xf numFmtId="0" fontId="27" fillId="0" borderId="8" xfId="0" applyFont="1" applyBorder="1"/>
    <xf numFmtId="0" fontId="28" fillId="0" borderId="0" xfId="0" applyFont="1" applyAlignment="1">
      <alignment horizontal="right"/>
    </xf>
    <xf numFmtId="0" fontId="29" fillId="0" borderId="0" xfId="0" applyFont="1"/>
    <xf numFmtId="0" fontId="4" fillId="2" borderId="0" xfId="0" applyFont="1" applyFill="1"/>
    <xf numFmtId="0" fontId="3" fillId="2" borderId="0" xfId="0" applyFont="1" applyFill="1"/>
    <xf numFmtId="0" fontId="17" fillId="2" borderId="0" xfId="0" applyFont="1" applyFill="1"/>
    <xf numFmtId="0" fontId="0" fillId="2" borderId="0" xfId="0" applyFill="1"/>
    <xf numFmtId="49" fontId="30" fillId="0" borderId="2" xfId="0" applyNumberFormat="1" applyFont="1" applyBorder="1" applyAlignment="1">
      <alignment vertical="top" wrapText="1"/>
    </xf>
    <xf numFmtId="49" fontId="31" fillId="0" borderId="2" xfId="0" applyNumberFormat="1" applyFont="1" applyBorder="1" applyAlignment="1">
      <alignment vertical="top" wrapText="1"/>
    </xf>
    <xf numFmtId="49" fontId="5" fillId="0" borderId="2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0" fontId="32" fillId="0" borderId="0" xfId="0" applyFont="1" applyAlignment="1">
      <alignment horizontal="center" vertical="center"/>
    </xf>
    <xf numFmtId="4" fontId="26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11" fillId="0" borderId="0" xfId="0" applyNumberFormat="1" applyFont="1"/>
    <xf numFmtId="49" fontId="33" fillId="0" borderId="0" xfId="0" applyNumberFormat="1" applyFont="1" applyAlignment="1">
      <alignment horizontal="left" wrapText="1"/>
    </xf>
    <xf numFmtId="4" fontId="33" fillId="0" borderId="0" xfId="0" applyNumberFormat="1" applyFont="1" applyAlignment="1">
      <alignment horizontal="right" wrapText="1"/>
    </xf>
    <xf numFmtId="4" fontId="19" fillId="0" borderId="0" xfId="0" applyNumberFormat="1" applyFont="1"/>
    <xf numFmtId="4" fontId="34" fillId="0" borderId="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 vertical="center"/>
    </xf>
    <xf numFmtId="4" fontId="35" fillId="5" borderId="2" xfId="0" applyNumberFormat="1" applyFont="1" applyFill="1" applyBorder="1" applyAlignment="1">
      <alignment horizontal="center" vertical="center" wrapText="1"/>
    </xf>
    <xf numFmtId="4" fontId="36" fillId="2" borderId="2" xfId="0" applyNumberFormat="1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center" vertical="center"/>
    </xf>
    <xf numFmtId="49" fontId="34" fillId="5" borderId="2" xfId="0" applyNumberFormat="1" applyFont="1" applyFill="1" applyBorder="1" applyAlignment="1">
      <alignment horizontal="center" vertical="center"/>
    </xf>
    <xf numFmtId="4" fontId="34" fillId="5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" fontId="37" fillId="5" borderId="2" xfId="0" applyNumberFormat="1" applyFont="1" applyFill="1" applyBorder="1" applyAlignment="1">
      <alignment horizontal="center" vertical="center"/>
    </xf>
    <xf numFmtId="4" fontId="39" fillId="4" borderId="2" xfId="0" applyNumberFormat="1" applyFont="1" applyFill="1" applyBorder="1" applyAlignment="1">
      <alignment horizontal="center" vertical="center"/>
    </xf>
    <xf numFmtId="0" fontId="39" fillId="2" borderId="2" xfId="0" applyFont="1" applyFill="1" applyBorder="1" applyAlignment="1">
      <alignment horizontal="center" vertical="center"/>
    </xf>
    <xf numFmtId="49" fontId="39" fillId="2" borderId="2" xfId="0" applyNumberFormat="1" applyFont="1" applyFill="1" applyBorder="1" applyAlignment="1">
      <alignment horizontal="center" vertical="center"/>
    </xf>
    <xf numFmtId="4" fontId="39" fillId="2" borderId="2" xfId="0" applyNumberFormat="1" applyFont="1" applyFill="1" applyBorder="1" applyAlignment="1">
      <alignment horizontal="center" vertical="center"/>
    </xf>
    <xf numFmtId="0" fontId="39" fillId="4" borderId="2" xfId="0" applyFont="1" applyFill="1" applyBorder="1" applyAlignment="1">
      <alignment horizontal="center" vertical="center"/>
    </xf>
    <xf numFmtId="49" fontId="39" fillId="4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0" fontId="37" fillId="5" borderId="2" xfId="0" applyFont="1" applyFill="1" applyBorder="1" applyAlignment="1">
      <alignment horizontal="center" vertical="center"/>
    </xf>
    <xf numFmtId="49" fontId="37" fillId="5" borderId="2" xfId="0" applyNumberFormat="1" applyFont="1" applyFill="1" applyBorder="1" applyAlignment="1">
      <alignment horizontal="center" vertical="center"/>
    </xf>
    <xf numFmtId="49" fontId="38" fillId="2" borderId="2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4" fillId="5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8" fillId="4" borderId="2" xfId="0" applyFont="1" applyFill="1" applyBorder="1" applyAlignment="1">
      <alignment horizontal="left" vertical="center" wrapText="1"/>
    </xf>
    <xf numFmtId="0" fontId="38" fillId="2" borderId="2" xfId="0" applyFont="1" applyFill="1" applyBorder="1" applyAlignment="1">
      <alignment horizontal="left" vertical="center" wrapText="1"/>
    </xf>
    <xf numFmtId="0" fontId="34" fillId="5" borderId="2" xfId="0" applyFont="1" applyFill="1" applyBorder="1" applyAlignment="1">
      <alignment horizontal="left" vertical="center"/>
    </xf>
    <xf numFmtId="0" fontId="35" fillId="5" borderId="2" xfId="0" applyFont="1" applyFill="1" applyBorder="1" applyAlignment="1">
      <alignment horizontal="left" vertical="center" wrapText="1"/>
    </xf>
    <xf numFmtId="49" fontId="39" fillId="4" borderId="2" xfId="0" applyNumberFormat="1" applyFont="1" applyFill="1" applyBorder="1" applyAlignment="1">
      <alignment horizontal="left" vertical="center" wrapText="1"/>
    </xf>
    <xf numFmtId="49" fontId="35" fillId="5" borderId="2" xfId="0" applyNumberFormat="1" applyFont="1" applyFill="1" applyBorder="1" applyAlignment="1">
      <alignment horizontal="left" vertical="center" wrapText="1"/>
    </xf>
    <xf numFmtId="0" fontId="37" fillId="5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4" fillId="5" borderId="2" xfId="0" applyFont="1" applyFill="1" applyBorder="1" applyAlignment="1">
      <alignment horizontal="left" vertical="top" wrapText="1"/>
    </xf>
    <xf numFmtId="0" fontId="31" fillId="2" borderId="2" xfId="0" applyFont="1" applyFill="1" applyBorder="1" applyAlignment="1">
      <alignment vertical="center" wrapText="1"/>
    </xf>
    <xf numFmtId="0" fontId="31" fillId="2" borderId="2" xfId="0" applyFont="1" applyFill="1" applyBorder="1" applyAlignment="1">
      <alignment horizontal="center" vertical="center"/>
    </xf>
    <xf numFmtId="0" fontId="40" fillId="2" borderId="2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vertical="center" wrapText="1"/>
    </xf>
    <xf numFmtId="0" fontId="30" fillId="2" borderId="2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vertical="center" wrapText="1"/>
    </xf>
    <xf numFmtId="0" fontId="44" fillId="2" borderId="2" xfId="0" applyFont="1" applyFill="1" applyBorder="1" applyAlignment="1">
      <alignment horizontal="center" vertical="center"/>
    </xf>
    <xf numFmtId="0" fontId="43" fillId="2" borderId="2" xfId="0" applyFont="1" applyFill="1" applyBorder="1" applyAlignment="1">
      <alignment horizontal="center" vertical="center"/>
    </xf>
    <xf numFmtId="0" fontId="45" fillId="2" borderId="2" xfId="0" applyFont="1" applyFill="1" applyBorder="1" applyAlignment="1">
      <alignment vertical="center" wrapText="1"/>
    </xf>
    <xf numFmtId="0" fontId="45" fillId="2" borderId="2" xfId="0" applyFont="1" applyFill="1" applyBorder="1" applyAlignment="1">
      <alignment horizontal="center" vertical="center"/>
    </xf>
    <xf numFmtId="0" fontId="46" fillId="2" borderId="2" xfId="0" applyFont="1" applyFill="1" applyBorder="1" applyAlignment="1">
      <alignment horizontal="center" vertical="center"/>
    </xf>
    <xf numFmtId="0" fontId="41" fillId="2" borderId="2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vertical="center" wrapText="1"/>
    </xf>
    <xf numFmtId="0" fontId="41" fillId="0" borderId="2" xfId="0" applyFont="1" applyBorder="1" applyAlignment="1">
      <alignment horizontal="center" vertical="center"/>
    </xf>
    <xf numFmtId="4" fontId="41" fillId="0" borderId="2" xfId="0" applyNumberFormat="1" applyFont="1" applyBorder="1" applyAlignment="1">
      <alignment horizontal="center" vertical="center"/>
    </xf>
    <xf numFmtId="4" fontId="31" fillId="0" borderId="2" xfId="0" applyNumberFormat="1" applyFont="1" applyBorder="1" applyAlignment="1">
      <alignment vertical="center" wrapText="1"/>
    </xf>
    <xf numFmtId="4" fontId="31" fillId="2" borderId="2" xfId="0" applyNumberFormat="1" applyFont="1" applyFill="1" applyBorder="1" applyAlignment="1">
      <alignment horizontal="center" vertical="center"/>
    </xf>
    <xf numFmtId="4" fontId="30" fillId="2" borderId="2" xfId="0" applyNumberFormat="1" applyFont="1" applyFill="1" applyBorder="1" applyAlignment="1">
      <alignment horizontal="center" vertical="center"/>
    </xf>
    <xf numFmtId="4" fontId="40" fillId="2" borderId="2" xfId="0" applyNumberFormat="1" applyFont="1" applyFill="1" applyBorder="1" applyAlignment="1">
      <alignment horizontal="center" vertical="center"/>
    </xf>
    <xf numFmtId="4" fontId="41" fillId="2" borderId="2" xfId="0" applyNumberFormat="1" applyFont="1" applyFill="1" applyBorder="1" applyAlignment="1">
      <alignment horizontal="center" vertical="center"/>
    </xf>
    <xf numFmtId="4" fontId="44" fillId="2" borderId="2" xfId="0" applyNumberFormat="1" applyFont="1" applyFill="1" applyBorder="1" applyAlignment="1">
      <alignment horizontal="center" vertical="center"/>
    </xf>
    <xf numFmtId="4" fontId="43" fillId="2" borderId="2" xfId="0" applyNumberFormat="1" applyFont="1" applyFill="1" applyBorder="1" applyAlignment="1">
      <alignment horizontal="center" vertical="center"/>
    </xf>
    <xf numFmtId="4" fontId="45" fillId="2" borderId="2" xfId="0" applyNumberFormat="1" applyFont="1" applyFill="1" applyBorder="1" applyAlignment="1">
      <alignment horizontal="center" vertical="center"/>
    </xf>
    <xf numFmtId="4" fontId="46" fillId="2" borderId="2" xfId="0" applyNumberFormat="1" applyFont="1" applyFill="1" applyBorder="1" applyAlignment="1">
      <alignment horizontal="center" vertical="center"/>
    </xf>
    <xf numFmtId="4" fontId="31" fillId="0" borderId="2" xfId="0" applyNumberFormat="1" applyFont="1" applyBorder="1" applyAlignment="1">
      <alignment horizontal="center" vertical="center"/>
    </xf>
    <xf numFmtId="4" fontId="16" fillId="0" borderId="0" xfId="0" applyNumberFormat="1" applyFont="1"/>
    <xf numFmtId="4" fontId="0" fillId="0" borderId="0" xfId="0" applyNumberFormat="1"/>
    <xf numFmtId="49" fontId="43" fillId="2" borderId="2" xfId="0" applyNumberFormat="1" applyFont="1" applyFill="1" applyBorder="1" applyAlignment="1">
      <alignment horizontal="left" vertical="center" wrapText="1"/>
    </xf>
    <xf numFmtId="3" fontId="32" fillId="0" borderId="2" xfId="0" applyNumberFormat="1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47" fillId="0" borderId="3" xfId="0" applyFont="1" applyBorder="1" applyAlignment="1">
      <alignment horizontal="center" vertical="center" wrapText="1"/>
    </xf>
    <xf numFmtId="0" fontId="47" fillId="0" borderId="2" xfId="0" applyFont="1" applyBorder="1" applyAlignment="1">
      <alignment vertical="center" wrapText="1"/>
    </xf>
    <xf numFmtId="4" fontId="47" fillId="0" borderId="2" xfId="0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 wrapText="1"/>
    </xf>
    <xf numFmtId="0" fontId="32" fillId="0" borderId="2" xfId="0" applyFont="1" applyBorder="1" applyAlignment="1">
      <alignment vertical="center" wrapText="1"/>
    </xf>
    <xf numFmtId="4" fontId="32" fillId="0" borderId="2" xfId="0" applyNumberFormat="1" applyFont="1" applyBorder="1" applyAlignment="1">
      <alignment horizontal="center" vertical="center"/>
    </xf>
    <xf numFmtId="4" fontId="48" fillId="0" borderId="2" xfId="0" applyNumberFormat="1" applyFont="1" applyBorder="1" applyAlignment="1">
      <alignment horizontal="center" vertical="center" wrapText="1"/>
    </xf>
    <xf numFmtId="4" fontId="32" fillId="0" borderId="2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right" vertical="top"/>
    </xf>
    <xf numFmtId="49" fontId="31" fillId="0" borderId="2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49" fontId="30" fillId="0" borderId="2" xfId="0" applyNumberFormat="1" applyFont="1" applyBorder="1" applyAlignment="1">
      <alignment horizontal="center" vertical="center"/>
    </xf>
    <xf numFmtId="49" fontId="30" fillId="0" borderId="5" xfId="0" applyNumberFormat="1" applyFont="1" applyBorder="1" applyAlignment="1">
      <alignment horizontal="center" vertical="center"/>
    </xf>
    <xf numFmtId="49" fontId="31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top"/>
    </xf>
    <xf numFmtId="0" fontId="49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49" fontId="30" fillId="4" borderId="2" xfId="0" applyNumberFormat="1" applyFont="1" applyFill="1" applyBorder="1" applyAlignment="1">
      <alignment vertical="top" wrapText="1"/>
    </xf>
    <xf numFmtId="49" fontId="1" fillId="3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vertical="top" wrapText="1"/>
    </xf>
    <xf numFmtId="0" fontId="30" fillId="4" borderId="2" xfId="0" applyFont="1" applyFill="1" applyBorder="1" applyAlignment="1">
      <alignment horizontal="justify" vertical="top" wrapText="1"/>
    </xf>
    <xf numFmtId="49" fontId="31" fillId="5" borderId="10" xfId="0" applyNumberFormat="1" applyFont="1" applyFill="1" applyBorder="1" applyAlignment="1" applyProtection="1">
      <alignment horizontal="left" vertical="top" wrapText="1"/>
    </xf>
    <xf numFmtId="0" fontId="31" fillId="0" borderId="2" xfId="0" applyFont="1" applyBorder="1" applyAlignment="1">
      <alignment vertical="top" wrapText="1"/>
    </xf>
    <xf numFmtId="3" fontId="33" fillId="0" borderId="0" xfId="0" applyNumberFormat="1" applyFont="1"/>
    <xf numFmtId="4" fontId="2" fillId="0" borderId="2" xfId="0" applyNumberFormat="1" applyFont="1" applyFill="1" applyBorder="1" applyAlignment="1">
      <alignment horizontal="center" vertical="center"/>
    </xf>
    <xf numFmtId="4" fontId="40" fillId="0" borderId="2" xfId="0" applyNumberFormat="1" applyFont="1" applyFill="1" applyBorder="1" applyAlignment="1">
      <alignment horizontal="center" vertical="center"/>
    </xf>
    <xf numFmtId="4" fontId="21" fillId="0" borderId="0" xfId="0" applyNumberFormat="1" applyFont="1"/>
    <xf numFmtId="0" fontId="51" fillId="0" borderId="0" xfId="0" applyFont="1" applyAlignment="1">
      <alignment horizontal="left"/>
    </xf>
    <xf numFmtId="0" fontId="51" fillId="0" borderId="0" xfId="0" applyFont="1"/>
    <xf numFmtId="0" fontId="54" fillId="0" borderId="0" xfId="0" applyFont="1"/>
    <xf numFmtId="49" fontId="11" fillId="0" borderId="0" xfId="0" applyNumberFormat="1" applyFont="1" applyAlignment="1"/>
    <xf numFmtId="0" fontId="28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4" fontId="54" fillId="0" borderId="0" xfId="0" applyNumberFormat="1" applyFont="1" applyAlignment="1">
      <alignment horizontal="left"/>
    </xf>
    <xf numFmtId="0" fontId="55" fillId="0" borderId="0" xfId="0" applyFont="1"/>
    <xf numFmtId="0" fontId="0" fillId="0" borderId="0" xfId="0" applyAlignment="1">
      <alignment horizontal="left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/>
    </xf>
    <xf numFmtId="0" fontId="50" fillId="0" borderId="0" xfId="0" applyFont="1" applyAlignment="1">
      <alignment horizontal="center"/>
    </xf>
    <xf numFmtId="0" fontId="24" fillId="0" borderId="9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top"/>
    </xf>
    <xf numFmtId="0" fontId="53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 wrapText="1"/>
    </xf>
    <xf numFmtId="49" fontId="11" fillId="0" borderId="0" xfId="0" applyNumberFormat="1" applyFont="1" applyAlignment="1">
      <alignment horizontal="justify" wrapText="1"/>
    </xf>
    <xf numFmtId="49" fontId="21" fillId="0" borderId="0" xfId="0" applyNumberFormat="1" applyFont="1" applyAlignment="1">
      <alignment horizontal="left" wrapText="1"/>
    </xf>
    <xf numFmtId="0" fontId="54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49" fontId="33" fillId="0" borderId="0" xfId="0" applyNumberFormat="1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34" fillId="0" borderId="2" xfId="0" applyFont="1" applyBorder="1" applyAlignment="1">
      <alignment horizontal="center" vertical="center" wrapText="1"/>
    </xf>
    <xf numFmtId="4" fontId="34" fillId="0" borderId="2" xfId="0" applyNumberFormat="1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34" fillId="0" borderId="7" xfId="0" applyFont="1" applyBorder="1" applyAlignment="1">
      <alignment horizontal="center" vertical="top" wrapText="1"/>
    </xf>
    <xf numFmtId="0" fontId="34" fillId="0" borderId="6" xfId="0" applyFont="1" applyBorder="1" applyAlignment="1">
      <alignment horizontal="center" vertical="top" wrapText="1"/>
    </xf>
    <xf numFmtId="0" fontId="34" fillId="0" borderId="7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4" fontId="41" fillId="0" borderId="2" xfId="0" applyNumberFormat="1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right" vertical="top" wrapText="1"/>
    </xf>
    <xf numFmtId="0" fontId="15" fillId="0" borderId="0" xfId="0" applyFont="1" applyAlignment="1">
      <alignment horizontal="center" vertical="top" wrapText="1"/>
    </xf>
    <xf numFmtId="0" fontId="3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3" fontId="32" fillId="0" borderId="2" xfId="0" applyNumberFormat="1" applyFont="1" applyBorder="1" applyAlignment="1">
      <alignment horizontal="center"/>
    </xf>
    <xf numFmtId="0" fontId="50" fillId="0" borderId="3" xfId="0" applyFont="1" applyBorder="1" applyAlignment="1">
      <alignment horizontal="center" vertical="center"/>
    </xf>
    <xf numFmtId="0" fontId="50" fillId="0" borderId="4" xfId="0" applyFont="1" applyBorder="1" applyAlignment="1">
      <alignment horizontal="center" vertical="center"/>
    </xf>
    <xf numFmtId="0" fontId="50" fillId="0" borderId="5" xfId="0" applyFont="1" applyBorder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right" vertical="center"/>
    </xf>
    <xf numFmtId="0" fontId="25" fillId="0" borderId="1" xfId="0" applyFont="1" applyBorder="1" applyAlignment="1">
      <alignment horizontal="center" vertical="top" wrapText="1"/>
    </xf>
    <xf numFmtId="0" fontId="31" fillId="0" borderId="7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6"/>
  <sheetViews>
    <sheetView view="pageLayout" topLeftCell="A23" zoomScale="120" zoomScaleNormal="100" zoomScalePageLayoutView="120" workbookViewId="0">
      <selection activeCell="A13" sqref="A13:I13"/>
    </sheetView>
  </sheetViews>
  <sheetFormatPr defaultRowHeight="15" x14ac:dyDescent="0.25"/>
  <cols>
    <col min="1" max="1" width="1.42578125" style="9" customWidth="1"/>
    <col min="2" max="2" width="15.85546875" style="11" customWidth="1"/>
    <col min="4" max="4" width="12.28515625" customWidth="1"/>
    <col min="5" max="6" width="9.7109375" customWidth="1"/>
    <col min="7" max="7" width="12.7109375" customWidth="1"/>
  </cols>
  <sheetData>
    <row r="1" spans="1:9" ht="15.75" x14ac:dyDescent="0.25">
      <c r="A1" s="163" t="s">
        <v>107</v>
      </c>
      <c r="B1" s="163"/>
      <c r="C1" s="163"/>
      <c r="D1" s="163"/>
      <c r="E1" s="163"/>
      <c r="F1" s="163"/>
      <c r="G1" s="163"/>
      <c r="H1" s="163"/>
      <c r="I1" s="163"/>
    </row>
    <row r="2" spans="1:9" ht="15.75" x14ac:dyDescent="0.25">
      <c r="A2" s="163" t="s">
        <v>108</v>
      </c>
      <c r="B2" s="163"/>
      <c r="C2" s="163"/>
      <c r="D2" s="163"/>
      <c r="E2" s="163"/>
      <c r="F2" s="163"/>
      <c r="G2" s="163"/>
      <c r="H2" s="163"/>
      <c r="I2" s="163"/>
    </row>
    <row r="3" spans="1:9" ht="15.75" x14ac:dyDescent="0.25">
      <c r="A3" s="163" t="s">
        <v>109</v>
      </c>
      <c r="B3" s="163"/>
      <c r="C3" s="163"/>
      <c r="D3" s="163"/>
      <c r="E3" s="163"/>
      <c r="F3" s="163"/>
      <c r="G3" s="163"/>
      <c r="H3" s="163"/>
      <c r="I3" s="163"/>
    </row>
    <row r="4" spans="1:9" ht="15.75" x14ac:dyDescent="0.25">
      <c r="A4" s="163" t="s">
        <v>110</v>
      </c>
      <c r="B4" s="163"/>
      <c r="C4" s="163"/>
      <c r="D4" s="163"/>
      <c r="E4" s="163"/>
      <c r="F4" s="163"/>
      <c r="G4" s="163"/>
      <c r="H4" s="163"/>
      <c r="I4" s="163"/>
    </row>
    <row r="5" spans="1:9" ht="15.75" x14ac:dyDescent="0.25">
      <c r="A5" s="163" t="s">
        <v>111</v>
      </c>
      <c r="B5" s="163"/>
      <c r="C5" s="163"/>
      <c r="D5" s="163"/>
      <c r="E5" s="163"/>
      <c r="F5" s="163"/>
      <c r="G5" s="163"/>
      <c r="H5" s="163"/>
      <c r="I5" s="163"/>
    </row>
    <row r="6" spans="1:9" ht="18" customHeight="1" thickBot="1" x14ac:dyDescent="0.3">
      <c r="A6" s="163" t="s">
        <v>144</v>
      </c>
      <c r="B6" s="163"/>
      <c r="C6" s="163"/>
      <c r="D6" s="163"/>
      <c r="E6" s="163"/>
      <c r="F6" s="163"/>
      <c r="G6" s="163"/>
      <c r="H6" s="163"/>
      <c r="I6" s="163"/>
    </row>
    <row r="7" spans="1:9" ht="15.75" hidden="1" thickBot="1" x14ac:dyDescent="0.3">
      <c r="A7" s="30"/>
      <c r="B7" s="30"/>
      <c r="C7" s="30"/>
      <c r="D7" s="30"/>
      <c r="E7" s="30"/>
      <c r="F7" s="30"/>
      <c r="G7" s="30"/>
      <c r="H7" s="30"/>
      <c r="I7" s="30"/>
    </row>
    <row r="8" spans="1:9" ht="21.75" customHeight="1" x14ac:dyDescent="0.25">
      <c r="A8" s="164" t="s">
        <v>112</v>
      </c>
      <c r="B8" s="164"/>
      <c r="C8" s="164"/>
      <c r="D8" s="164"/>
      <c r="E8" s="164"/>
      <c r="F8" s="164"/>
      <c r="G8" s="164"/>
      <c r="H8" s="164"/>
      <c r="I8" s="164"/>
    </row>
    <row r="9" spans="1:9" x14ac:dyDescent="0.25">
      <c r="A9"/>
      <c r="B9"/>
    </row>
    <row r="10" spans="1:9" s="32" customFormat="1" ht="15.75" x14ac:dyDescent="0.25">
      <c r="A10" s="155"/>
      <c r="B10" s="155" t="s">
        <v>191</v>
      </c>
      <c r="C10" s="155"/>
      <c r="D10" s="151"/>
      <c r="E10" s="152"/>
      <c r="F10" s="152"/>
      <c r="G10" s="152"/>
      <c r="H10" s="152"/>
      <c r="I10" s="31" t="s">
        <v>192</v>
      </c>
    </row>
    <row r="11" spans="1:9" x14ac:dyDescent="0.25">
      <c r="A11"/>
      <c r="B11"/>
    </row>
    <row r="12" spans="1:9" ht="72.75" customHeight="1" x14ac:dyDescent="0.25">
      <c r="A12" s="165" t="s">
        <v>174</v>
      </c>
      <c r="B12" s="166"/>
      <c r="C12" s="166"/>
      <c r="D12" s="166"/>
      <c r="E12" s="166"/>
      <c r="F12" s="166"/>
      <c r="G12" s="166"/>
      <c r="H12" s="166"/>
      <c r="I12" s="166"/>
    </row>
    <row r="13" spans="1:9" ht="56.25" customHeight="1" x14ac:dyDescent="0.25">
      <c r="A13" s="167" t="s">
        <v>175</v>
      </c>
      <c r="B13" s="168"/>
      <c r="C13" s="168"/>
      <c r="D13" s="168"/>
      <c r="E13" s="168"/>
      <c r="F13" s="168"/>
      <c r="G13" s="168"/>
      <c r="H13" s="168"/>
      <c r="I13" s="168"/>
    </row>
    <row r="14" spans="1:9" ht="20.25" customHeight="1" x14ac:dyDescent="0.3">
      <c r="A14"/>
      <c r="B14"/>
      <c r="D14" s="169" t="s">
        <v>113</v>
      </c>
      <c r="E14" s="169"/>
      <c r="F14" s="169"/>
    </row>
    <row r="15" spans="1:9" ht="91.5" customHeight="1" x14ac:dyDescent="0.25">
      <c r="A15" s="161" t="s">
        <v>178</v>
      </c>
      <c r="B15" s="162"/>
      <c r="C15" s="162"/>
      <c r="D15" s="162"/>
      <c r="E15" s="162"/>
      <c r="F15" s="162"/>
      <c r="G15" s="162"/>
      <c r="H15" s="162"/>
      <c r="I15" s="162"/>
    </row>
    <row r="16" spans="1:9" ht="15" customHeight="1" x14ac:dyDescent="0.25">
      <c r="A16" s="161" t="s">
        <v>160</v>
      </c>
      <c r="B16" s="161"/>
      <c r="C16" s="161"/>
      <c r="D16" s="161"/>
      <c r="E16" s="161"/>
      <c r="F16" s="161"/>
      <c r="G16" s="161"/>
      <c r="H16" s="161"/>
      <c r="I16" s="161"/>
    </row>
    <row r="17" spans="1:10" ht="40.5" customHeight="1" x14ac:dyDescent="0.25">
      <c r="A17" s="161" t="s">
        <v>166</v>
      </c>
      <c r="B17" s="161"/>
      <c r="C17" s="161"/>
      <c r="D17" s="161"/>
      <c r="E17" s="161"/>
      <c r="F17" s="161"/>
      <c r="G17" s="161"/>
      <c r="H17" s="161"/>
      <c r="I17" s="161"/>
    </row>
    <row r="18" spans="1:10" ht="15.75" customHeight="1" x14ac:dyDescent="0.25">
      <c r="A18" t="s">
        <v>179</v>
      </c>
      <c r="B18"/>
    </row>
    <row r="19" spans="1:10" ht="24.75" customHeight="1" x14ac:dyDescent="0.25">
      <c r="A19" s="160" t="s">
        <v>185</v>
      </c>
      <c r="B19" s="160"/>
      <c r="C19" s="160"/>
      <c r="D19" s="158">
        <v>5987899</v>
      </c>
      <c r="E19" t="s">
        <v>183</v>
      </c>
      <c r="G19" s="158">
        <f>5987899+218000</f>
        <v>6205899</v>
      </c>
      <c r="H19" t="s">
        <v>184</v>
      </c>
    </row>
    <row r="20" spans="1:10" ht="22.5" customHeight="1" x14ac:dyDescent="0.25">
      <c r="A20" s="160" t="s">
        <v>182</v>
      </c>
      <c r="B20" s="160"/>
      <c r="C20" s="160"/>
      <c r="D20" s="158">
        <v>7246753.4699999997</v>
      </c>
      <c r="E20" t="s">
        <v>183</v>
      </c>
      <c r="G20" s="158">
        <f>6018105+1228648.47+218000</f>
        <v>7464753.4699999997</v>
      </c>
      <c r="H20" t="s">
        <v>184</v>
      </c>
    </row>
    <row r="21" spans="1:10" ht="22.5" customHeight="1" x14ac:dyDescent="0.25">
      <c r="A21" s="153" t="s">
        <v>186</v>
      </c>
      <c r="B21"/>
      <c r="G21" s="159"/>
    </row>
    <row r="22" spans="1:10" ht="14.25" hidden="1" customHeight="1" x14ac:dyDescent="0.25">
      <c r="A22" s="153"/>
      <c r="B22" s="160"/>
      <c r="C22" s="160"/>
      <c r="D22" s="160"/>
      <c r="E22" s="160"/>
      <c r="F22" s="160"/>
      <c r="G22" s="160"/>
      <c r="H22" s="160"/>
      <c r="I22" s="160"/>
      <c r="J22" s="160"/>
    </row>
    <row r="23" spans="1:10" ht="25.5" customHeight="1" x14ac:dyDescent="0.25">
      <c r="A23" s="160" t="s">
        <v>180</v>
      </c>
      <c r="B23" s="160"/>
      <c r="C23" s="160"/>
      <c r="D23" s="160"/>
      <c r="E23" s="160"/>
      <c r="F23" s="160"/>
      <c r="G23" s="160"/>
      <c r="H23" s="160"/>
      <c r="I23" s="160"/>
      <c r="J23" s="156"/>
    </row>
    <row r="24" spans="1:10" ht="19.5" customHeight="1" x14ac:dyDescent="0.25">
      <c r="A24" s="160" t="s">
        <v>176</v>
      </c>
      <c r="B24" s="160"/>
      <c r="C24" s="160"/>
      <c r="D24" s="160"/>
      <c r="E24" s="160"/>
      <c r="F24" s="160"/>
      <c r="G24" s="160"/>
      <c r="H24" s="160"/>
      <c r="I24" s="160"/>
      <c r="J24" s="157"/>
    </row>
    <row r="25" spans="1:10" ht="17.25" customHeight="1" x14ac:dyDescent="0.25">
      <c r="A25" s="175" t="s">
        <v>181</v>
      </c>
      <c r="B25" s="175"/>
      <c r="C25" s="175"/>
      <c r="D25" s="175"/>
      <c r="E25" s="175"/>
      <c r="F25" s="175"/>
      <c r="G25" s="175"/>
      <c r="H25" s="175"/>
      <c r="I25" s="175"/>
    </row>
    <row r="26" spans="1:10" ht="21" customHeight="1" x14ac:dyDescent="0.25">
      <c r="A26" s="174" t="s">
        <v>177</v>
      </c>
      <c r="B26" s="174"/>
      <c r="C26" s="174"/>
      <c r="D26" s="174"/>
      <c r="E26" s="174"/>
      <c r="F26" s="174"/>
      <c r="G26" s="174"/>
      <c r="H26" s="174"/>
      <c r="I26" s="174"/>
    </row>
    <row r="27" spans="1:10" ht="41.25" customHeight="1" x14ac:dyDescent="0.25">
      <c r="A27" s="176" t="s">
        <v>187</v>
      </c>
      <c r="B27" s="176"/>
      <c r="C27" s="176"/>
      <c r="D27" s="176"/>
      <c r="E27" s="176"/>
      <c r="F27" s="176"/>
      <c r="G27" s="176"/>
      <c r="H27" s="176"/>
      <c r="I27" s="176"/>
    </row>
    <row r="28" spans="1:10" hidden="1" x14ac:dyDescent="0.25">
      <c r="A28" s="153"/>
      <c r="B28" s="153"/>
      <c r="C28" s="153"/>
      <c r="D28" s="153"/>
      <c r="E28" s="153"/>
      <c r="F28" s="153"/>
      <c r="G28" s="153"/>
      <c r="H28" s="153"/>
      <c r="I28" s="153"/>
    </row>
    <row r="29" spans="1:10" ht="28.5" hidden="1" customHeight="1" x14ac:dyDescent="0.25">
      <c r="A29" t="s">
        <v>168</v>
      </c>
      <c r="B29"/>
    </row>
    <row r="30" spans="1:10" ht="15.75" hidden="1" x14ac:dyDescent="0.25">
      <c r="A30" s="177" t="s">
        <v>169</v>
      </c>
      <c r="B30" s="177"/>
      <c r="C30" s="177"/>
      <c r="D30" s="177"/>
      <c r="E30" s="177"/>
      <c r="F30" s="177"/>
      <c r="G30" s="177"/>
      <c r="H30" s="177"/>
      <c r="I30" s="177"/>
    </row>
    <row r="31" spans="1:10" ht="14.25" customHeight="1" x14ac:dyDescent="0.25">
      <c r="B31" s="9"/>
      <c r="C31" s="9"/>
      <c r="D31" s="9"/>
      <c r="E31" s="9"/>
      <c r="F31" s="9"/>
      <c r="G31" s="9"/>
      <c r="H31" s="9"/>
      <c r="I31" s="9"/>
    </row>
    <row r="32" spans="1:10" ht="15.75" hidden="1" x14ac:dyDescent="0.25">
      <c r="A32" s="10"/>
      <c r="B32" s="44"/>
      <c r="C32" s="8"/>
      <c r="D32" s="8"/>
      <c r="E32" s="8"/>
    </row>
    <row r="33" spans="1:7" ht="15.75" hidden="1" x14ac:dyDescent="0.25">
      <c r="A33" s="10"/>
      <c r="B33" s="44"/>
      <c r="C33" s="8"/>
      <c r="D33" s="8"/>
      <c r="E33" s="8"/>
    </row>
    <row r="34" spans="1:7" ht="15.75" x14ac:dyDescent="0.25">
      <c r="A34" s="154" t="s">
        <v>75</v>
      </c>
      <c r="B34" s="154"/>
      <c r="C34" s="8"/>
      <c r="D34" s="8"/>
      <c r="E34" s="8"/>
    </row>
    <row r="35" spans="1:7" ht="15.75" x14ac:dyDescent="0.25">
      <c r="A35" s="10" t="s">
        <v>74</v>
      </c>
      <c r="B35" s="13"/>
      <c r="C35" s="8"/>
      <c r="D35" s="8"/>
      <c r="E35" s="8"/>
      <c r="G35" s="8" t="s">
        <v>76</v>
      </c>
    </row>
    <row r="36" spans="1:7" ht="15.75" x14ac:dyDescent="0.25">
      <c r="A36" s="10"/>
      <c r="B36" s="13"/>
      <c r="C36" s="8"/>
      <c r="D36" s="8"/>
      <c r="E36" s="8"/>
    </row>
    <row r="37" spans="1:7" ht="15.75" x14ac:dyDescent="0.25">
      <c r="A37" s="10" t="s">
        <v>161</v>
      </c>
      <c r="B37" s="13"/>
      <c r="C37" s="8"/>
      <c r="D37" s="8"/>
      <c r="E37" s="8"/>
    </row>
    <row r="38" spans="1:7" ht="15.75" x14ac:dyDescent="0.25">
      <c r="A38" s="10" t="s">
        <v>74</v>
      </c>
      <c r="B38" s="13"/>
      <c r="C38" s="8"/>
      <c r="D38" s="8"/>
      <c r="E38" s="8"/>
      <c r="G38" t="s">
        <v>162</v>
      </c>
    </row>
    <row r="39" spans="1:7" ht="15.75" x14ac:dyDescent="0.25">
      <c r="A39" s="10"/>
      <c r="B39" s="13"/>
      <c r="C39" s="8"/>
      <c r="D39" s="8"/>
      <c r="E39" s="8"/>
    </row>
    <row r="40" spans="1:7" ht="15.75" x14ac:dyDescent="0.25">
      <c r="A40" s="10"/>
      <c r="B40" s="44"/>
      <c r="C40" s="8"/>
      <c r="D40" s="8"/>
      <c r="E40" s="8"/>
    </row>
    <row r="41" spans="1:7" ht="15.75" x14ac:dyDescent="0.25">
      <c r="A41" s="10"/>
      <c r="B41" s="44"/>
      <c r="C41" s="8"/>
      <c r="D41" s="8"/>
      <c r="E41" s="8"/>
    </row>
    <row r="42" spans="1:7" ht="15.75" x14ac:dyDescent="0.25">
      <c r="A42" s="10"/>
      <c r="B42" s="13"/>
      <c r="C42" s="8"/>
      <c r="D42" s="8"/>
      <c r="E42" s="8"/>
    </row>
    <row r="43" spans="1:7" ht="15.75" x14ac:dyDescent="0.25">
      <c r="A43" s="10"/>
      <c r="B43" s="13"/>
      <c r="C43" s="8"/>
      <c r="D43" s="8"/>
      <c r="E43" s="8"/>
    </row>
    <row r="44" spans="1:7" ht="15.75" x14ac:dyDescent="0.25">
      <c r="A44" s="12"/>
      <c r="B44" s="13"/>
      <c r="C44" s="8"/>
      <c r="D44" s="8"/>
      <c r="E44" s="8"/>
    </row>
    <row r="45" spans="1:7" ht="31.5" customHeight="1" x14ac:dyDescent="0.25">
      <c r="A45" s="178"/>
      <c r="B45" s="178"/>
      <c r="C45" s="178"/>
      <c r="D45" s="178"/>
      <c r="E45" s="178"/>
    </row>
    <row r="46" spans="1:7" ht="15.75" customHeight="1" x14ac:dyDescent="0.25">
      <c r="A46" s="45"/>
      <c r="B46" s="46"/>
      <c r="C46" s="178"/>
      <c r="D46" s="178"/>
      <c r="E46" s="45"/>
    </row>
    <row r="47" spans="1:7" ht="0.75" customHeight="1" x14ac:dyDescent="0.25">
      <c r="A47" s="45"/>
      <c r="B47" s="46"/>
      <c r="C47" s="45"/>
      <c r="D47" s="45"/>
      <c r="E47" s="45"/>
    </row>
    <row r="48" spans="1:7" ht="15.75" customHeight="1" x14ac:dyDescent="0.25">
      <c r="A48" s="45"/>
      <c r="B48" s="46"/>
      <c r="C48" s="178"/>
      <c r="D48" s="178"/>
      <c r="E48" s="45"/>
    </row>
    <row r="49" spans="1:5" ht="15.75" x14ac:dyDescent="0.25">
      <c r="A49" s="12"/>
      <c r="B49" s="13"/>
      <c r="C49" s="8"/>
      <c r="D49" s="8"/>
      <c r="E49" s="8"/>
    </row>
    <row r="50" spans="1:5" ht="15.75" x14ac:dyDescent="0.25">
      <c r="A50" s="171"/>
      <c r="B50" s="171"/>
      <c r="C50" s="171"/>
      <c r="D50" s="171"/>
      <c r="E50" s="171"/>
    </row>
    <row r="51" spans="1:5" s="6" customFormat="1" ht="15.75" x14ac:dyDescent="0.25">
      <c r="A51" s="12"/>
      <c r="B51" s="47"/>
      <c r="C51" s="16"/>
      <c r="D51" s="16"/>
      <c r="E51" s="16"/>
    </row>
    <row r="52" spans="1:5" ht="5.25" customHeight="1" x14ac:dyDescent="0.25">
      <c r="A52" s="10"/>
      <c r="B52" s="44"/>
      <c r="C52" s="8"/>
      <c r="D52" s="8"/>
      <c r="E52" s="8"/>
    </row>
    <row r="53" spans="1:5" ht="18.75" customHeight="1" x14ac:dyDescent="0.25">
      <c r="A53" s="10"/>
      <c r="B53" s="44"/>
      <c r="C53" s="8"/>
      <c r="D53" s="8"/>
      <c r="E53" s="8"/>
    </row>
    <row r="54" spans="1:5" ht="22.5" customHeight="1" x14ac:dyDescent="0.25">
      <c r="A54" s="10"/>
      <c r="B54" s="44"/>
      <c r="C54" s="8"/>
      <c r="D54" s="8"/>
      <c r="E54" s="8"/>
    </row>
    <row r="55" spans="1:5" s="6" customFormat="1" ht="27.75" customHeight="1" x14ac:dyDescent="0.25">
      <c r="A55" s="12"/>
      <c r="B55" s="47"/>
      <c r="C55" s="16"/>
      <c r="D55" s="16"/>
      <c r="E55" s="16"/>
    </row>
    <row r="56" spans="1:5" s="6" customFormat="1" ht="21.75" customHeight="1" x14ac:dyDescent="0.25">
      <c r="A56" s="10"/>
      <c r="B56" s="150"/>
      <c r="C56" s="8"/>
      <c r="D56" s="16"/>
      <c r="E56" s="16"/>
    </row>
    <row r="57" spans="1:5" ht="15.75" x14ac:dyDescent="0.25">
      <c r="A57" s="10"/>
      <c r="B57" s="44"/>
      <c r="C57" s="8"/>
      <c r="D57" s="8"/>
      <c r="E57" s="8"/>
    </row>
    <row r="58" spans="1:5" s="6" customFormat="1" ht="30.75" customHeight="1" x14ac:dyDescent="0.25">
      <c r="A58" s="12"/>
      <c r="B58" s="47"/>
      <c r="C58" s="16"/>
      <c r="D58" s="16"/>
      <c r="E58" s="16"/>
    </row>
    <row r="59" spans="1:5" s="6" customFormat="1" ht="15.75" x14ac:dyDescent="0.25">
      <c r="A59" s="10"/>
      <c r="B59" s="150"/>
      <c r="C59" s="8"/>
      <c r="D59" s="16"/>
      <c r="E59" s="16"/>
    </row>
    <row r="60" spans="1:5" ht="15.75" x14ac:dyDescent="0.25">
      <c r="A60" s="10"/>
      <c r="B60" s="44"/>
      <c r="C60" s="8"/>
      <c r="D60" s="8"/>
      <c r="E60" s="8"/>
    </row>
    <row r="61" spans="1:5" ht="15.75" x14ac:dyDescent="0.25">
      <c r="A61" s="10"/>
      <c r="B61" s="13"/>
      <c r="C61" s="8"/>
      <c r="D61" s="8"/>
      <c r="E61" s="8"/>
    </row>
    <row r="62" spans="1:5" ht="15.75" x14ac:dyDescent="0.25">
      <c r="A62" s="12"/>
      <c r="B62" s="44"/>
      <c r="C62" s="8"/>
      <c r="D62" s="8"/>
      <c r="E62" s="8"/>
    </row>
    <row r="63" spans="1:5" ht="15.75" x14ac:dyDescent="0.25">
      <c r="A63" s="171"/>
      <c r="B63" s="171"/>
      <c r="C63" s="171"/>
      <c r="D63" s="171"/>
      <c r="E63" s="171"/>
    </row>
    <row r="64" spans="1:5" s="6" customFormat="1" ht="15.75" x14ac:dyDescent="0.25">
      <c r="A64" s="12"/>
      <c r="B64" s="47"/>
      <c r="C64" s="16"/>
      <c r="D64" s="16"/>
      <c r="E64" s="16"/>
    </row>
    <row r="65" spans="1:5" ht="6" customHeight="1" x14ac:dyDescent="0.25">
      <c r="A65" s="10"/>
      <c r="B65" s="44"/>
      <c r="C65" s="8"/>
      <c r="D65" s="8"/>
      <c r="E65" s="8"/>
    </row>
    <row r="66" spans="1:5" ht="15.75" x14ac:dyDescent="0.25">
      <c r="A66" s="10"/>
      <c r="B66" s="44"/>
      <c r="C66" s="8"/>
      <c r="D66" s="8"/>
      <c r="E66" s="8"/>
    </row>
    <row r="67" spans="1:5" ht="15.75" x14ac:dyDescent="0.25">
      <c r="A67" s="10"/>
      <c r="B67" s="44"/>
      <c r="C67" s="8"/>
      <c r="D67" s="8"/>
      <c r="E67" s="8"/>
    </row>
    <row r="68" spans="1:5" s="6" customFormat="1" ht="15.75" x14ac:dyDescent="0.25">
      <c r="A68" s="12"/>
      <c r="B68" s="47"/>
      <c r="C68" s="16"/>
      <c r="D68" s="16"/>
      <c r="E68" s="16"/>
    </row>
    <row r="69" spans="1:5" s="6" customFormat="1" ht="8.25" customHeight="1" x14ac:dyDescent="0.25">
      <c r="A69" s="10"/>
      <c r="B69" s="44"/>
      <c r="C69" s="8"/>
      <c r="D69" s="16"/>
      <c r="E69" s="16"/>
    </row>
    <row r="70" spans="1:5" ht="15.75" x14ac:dyDescent="0.25">
      <c r="A70" s="10"/>
      <c r="B70" s="44"/>
      <c r="C70" s="8"/>
      <c r="D70" s="8"/>
      <c r="E70" s="8"/>
    </row>
    <row r="71" spans="1:5" s="6" customFormat="1" ht="14.25" customHeight="1" x14ac:dyDescent="0.25">
      <c r="A71" s="12"/>
      <c r="B71" s="47"/>
      <c r="C71" s="16"/>
      <c r="D71" s="16"/>
      <c r="E71" s="16"/>
    </row>
    <row r="72" spans="1:5" s="6" customFormat="1" ht="15.75" hidden="1" x14ac:dyDescent="0.25">
      <c r="A72" s="10"/>
      <c r="B72" s="44"/>
      <c r="C72" s="8"/>
      <c r="D72" s="16"/>
      <c r="E72" s="16"/>
    </row>
    <row r="73" spans="1:5" ht="25.5" customHeight="1" x14ac:dyDescent="0.25">
      <c r="A73" s="10"/>
      <c r="B73" s="44"/>
      <c r="C73" s="8"/>
      <c r="D73" s="8"/>
      <c r="E73" s="8"/>
    </row>
    <row r="74" spans="1:5" ht="15.75" x14ac:dyDescent="0.25">
      <c r="A74" s="12"/>
      <c r="B74" s="13"/>
      <c r="C74" s="8"/>
      <c r="D74" s="8"/>
      <c r="E74" s="8"/>
    </row>
    <row r="75" spans="1:5" ht="33" customHeight="1" x14ac:dyDescent="0.25">
      <c r="A75" s="172"/>
      <c r="B75" s="172"/>
      <c r="C75" s="172"/>
      <c r="D75" s="172"/>
      <c r="E75" s="172"/>
    </row>
    <row r="76" spans="1:5" ht="15.75" x14ac:dyDescent="0.25">
      <c r="A76" s="10"/>
      <c r="B76" s="8"/>
      <c r="C76" s="8"/>
      <c r="D76" s="8"/>
      <c r="E76" s="8"/>
    </row>
    <row r="77" spans="1:5" ht="15.75" x14ac:dyDescent="0.25">
      <c r="A77" s="10"/>
      <c r="B77" s="8"/>
      <c r="C77" s="8"/>
      <c r="D77" s="8"/>
      <c r="E77" s="8"/>
    </row>
    <row r="78" spans="1:5" ht="15.75" x14ac:dyDescent="0.25">
      <c r="A78" s="10"/>
      <c r="B78" s="8"/>
      <c r="C78" s="8"/>
      <c r="D78" s="8"/>
      <c r="E78" s="8"/>
    </row>
    <row r="79" spans="1:5" ht="15.75" x14ac:dyDescent="0.25">
      <c r="A79" s="14"/>
      <c r="B79" s="13"/>
      <c r="C79" s="8"/>
      <c r="D79" s="8"/>
      <c r="E79" s="8"/>
    </row>
    <row r="80" spans="1:5" ht="15.75" x14ac:dyDescent="0.25">
      <c r="A80" s="172"/>
      <c r="B80" s="172"/>
      <c r="C80" s="172"/>
      <c r="D80" s="172"/>
      <c r="E80" s="172"/>
    </row>
    <row r="81" spans="1:5" ht="15.75" x14ac:dyDescent="0.25">
      <c r="A81" s="10"/>
      <c r="B81" s="147"/>
      <c r="C81" s="8"/>
      <c r="D81" s="8"/>
      <c r="E81" s="8"/>
    </row>
    <row r="82" spans="1:5" ht="15.75" x14ac:dyDescent="0.25">
      <c r="A82" s="10"/>
      <c r="B82" s="147"/>
      <c r="C82" s="8"/>
      <c r="D82" s="8"/>
      <c r="E82" s="8"/>
    </row>
    <row r="83" spans="1:5" ht="15.75" x14ac:dyDescent="0.25">
      <c r="A83" s="10"/>
      <c r="B83" s="147"/>
      <c r="C83" s="8"/>
      <c r="D83" s="8"/>
      <c r="E83" s="8"/>
    </row>
    <row r="84" spans="1:5" ht="15.75" x14ac:dyDescent="0.25">
      <c r="A84" s="12"/>
      <c r="B84" s="147"/>
      <c r="C84" s="8"/>
      <c r="D84" s="8"/>
      <c r="E84" s="8"/>
    </row>
    <row r="85" spans="1:5" ht="15.75" x14ac:dyDescent="0.25">
      <c r="A85" s="10"/>
      <c r="B85" s="147"/>
      <c r="C85" s="8"/>
      <c r="D85" s="8"/>
      <c r="E85" s="8"/>
    </row>
    <row r="86" spans="1:5" ht="15.75" x14ac:dyDescent="0.25">
      <c r="A86" s="10"/>
      <c r="B86" s="13"/>
      <c r="C86" s="8"/>
      <c r="D86" s="8"/>
      <c r="E86" s="8"/>
    </row>
    <row r="87" spans="1:5" ht="15.75" x14ac:dyDescent="0.25">
      <c r="A87" s="10"/>
      <c r="B87" s="13"/>
      <c r="C87" s="8"/>
      <c r="D87" s="8"/>
      <c r="E87" s="8"/>
    </row>
    <row r="88" spans="1:5" ht="15.75" x14ac:dyDescent="0.25">
      <c r="A88" s="12"/>
      <c r="B88" s="13"/>
      <c r="C88" s="8"/>
      <c r="D88" s="8"/>
      <c r="E88" s="8"/>
    </row>
    <row r="89" spans="1:5" ht="47.25" customHeight="1" x14ac:dyDescent="0.25">
      <c r="A89" s="172"/>
      <c r="B89" s="172"/>
      <c r="C89" s="172"/>
      <c r="D89" s="172"/>
      <c r="E89" s="172"/>
    </row>
    <row r="90" spans="1:5" ht="15.75" x14ac:dyDescent="0.25">
      <c r="A90" s="10"/>
      <c r="B90" s="13"/>
      <c r="C90" s="8"/>
      <c r="D90" s="8"/>
      <c r="E90" s="8"/>
    </row>
    <row r="91" spans="1:5" ht="15.75" x14ac:dyDescent="0.25">
      <c r="A91" s="10"/>
      <c r="B91" s="13"/>
      <c r="C91" s="8"/>
      <c r="D91" s="8"/>
      <c r="E91" s="8"/>
    </row>
    <row r="92" spans="1:5" ht="15.75" x14ac:dyDescent="0.25">
      <c r="A92" s="12"/>
      <c r="B92" s="13"/>
      <c r="C92" s="8"/>
      <c r="D92" s="8"/>
      <c r="E92" s="8"/>
    </row>
    <row r="93" spans="1:5" ht="32.25" customHeight="1" x14ac:dyDescent="0.25">
      <c r="A93" s="171"/>
      <c r="B93" s="171"/>
      <c r="C93" s="171"/>
      <c r="D93" s="171"/>
      <c r="E93" s="171"/>
    </row>
    <row r="94" spans="1:5" ht="15.75" x14ac:dyDescent="0.25">
      <c r="A94" s="12"/>
      <c r="B94" s="13"/>
      <c r="C94" s="8"/>
      <c r="D94" s="8"/>
      <c r="E94" s="8"/>
    </row>
    <row r="95" spans="1:5" ht="15.75" x14ac:dyDescent="0.25">
      <c r="A95" s="10"/>
      <c r="B95" s="13"/>
      <c r="C95" s="8"/>
      <c r="D95" s="8"/>
      <c r="E95" s="8"/>
    </row>
    <row r="96" spans="1:5" ht="31.5" customHeight="1" x14ac:dyDescent="0.25">
      <c r="A96" s="172"/>
      <c r="B96" s="172"/>
      <c r="C96" s="172"/>
      <c r="D96" s="172"/>
      <c r="E96" s="172"/>
    </row>
    <row r="97" spans="1:5" ht="31.5" customHeight="1" x14ac:dyDescent="0.25">
      <c r="A97" s="172"/>
      <c r="B97" s="172"/>
      <c r="C97" s="172"/>
      <c r="D97" s="172"/>
      <c r="E97" s="172"/>
    </row>
    <row r="98" spans="1:5" ht="31.5" customHeight="1" x14ac:dyDescent="0.25">
      <c r="A98" s="172"/>
      <c r="B98" s="172"/>
      <c r="C98" s="172"/>
      <c r="D98" s="172"/>
      <c r="E98" s="172"/>
    </row>
    <row r="99" spans="1:5" ht="15.75" x14ac:dyDescent="0.25">
      <c r="A99" s="10"/>
      <c r="B99" s="13"/>
      <c r="C99" s="8"/>
      <c r="D99" s="8"/>
      <c r="E99" s="8"/>
    </row>
    <row r="100" spans="1:5" ht="15.75" x14ac:dyDescent="0.25">
      <c r="A100" s="10"/>
      <c r="B100" s="13"/>
      <c r="C100" s="8"/>
      <c r="D100" s="8"/>
      <c r="E100" s="8"/>
    </row>
    <row r="101" spans="1:5" ht="15.75" x14ac:dyDescent="0.25">
      <c r="A101" s="10"/>
      <c r="B101" s="13"/>
      <c r="C101" s="8"/>
      <c r="D101" s="8"/>
      <c r="E101" s="8"/>
    </row>
    <row r="102" spans="1:5" ht="15.75" x14ac:dyDescent="0.25">
      <c r="A102" s="10"/>
      <c r="B102" s="13"/>
      <c r="C102" s="8"/>
      <c r="D102" s="8"/>
      <c r="E102" s="8"/>
    </row>
    <row r="103" spans="1:5" ht="15.75" x14ac:dyDescent="0.25">
      <c r="A103" s="12"/>
      <c r="B103" s="15"/>
      <c r="C103" s="16"/>
      <c r="D103" s="16"/>
      <c r="E103" s="16"/>
    </row>
    <row r="104" spans="1:5" ht="15.75" customHeight="1" x14ac:dyDescent="0.25">
      <c r="A104" s="173"/>
      <c r="B104" s="173"/>
      <c r="C104" s="173"/>
      <c r="D104" s="173"/>
      <c r="E104" s="173"/>
    </row>
    <row r="105" spans="1:5" ht="15.75" customHeight="1" x14ac:dyDescent="0.25">
      <c r="A105" s="173"/>
      <c r="B105" s="173"/>
      <c r="C105" s="173"/>
      <c r="D105" s="173"/>
      <c r="E105" s="173"/>
    </row>
    <row r="106" spans="1:5" ht="15.75" x14ac:dyDescent="0.25">
      <c r="A106" s="12"/>
      <c r="B106" s="17"/>
      <c r="C106" s="18"/>
      <c r="D106" s="18"/>
      <c r="E106" s="18"/>
    </row>
    <row r="107" spans="1:5" ht="15.75" customHeight="1" x14ac:dyDescent="0.25">
      <c r="A107" s="173"/>
      <c r="B107" s="173"/>
      <c r="C107" s="173"/>
      <c r="D107" s="173"/>
      <c r="E107" s="173"/>
    </row>
    <row r="108" spans="1:5" ht="15.75" customHeight="1" x14ac:dyDescent="0.25">
      <c r="A108" s="173"/>
      <c r="B108" s="173"/>
      <c r="C108" s="173"/>
      <c r="D108" s="173"/>
      <c r="E108" s="173"/>
    </row>
    <row r="109" spans="1:5" ht="15.75" x14ac:dyDescent="0.25">
      <c r="A109" s="12"/>
      <c r="B109" s="13"/>
      <c r="C109" s="8"/>
      <c r="D109" s="8"/>
      <c r="E109" s="8"/>
    </row>
    <row r="110" spans="1:5" ht="30" customHeight="1" x14ac:dyDescent="0.25">
      <c r="A110" s="171"/>
      <c r="B110" s="171"/>
      <c r="C110" s="171"/>
      <c r="D110" s="171"/>
      <c r="E110" s="171"/>
    </row>
    <row r="111" spans="1:5" ht="15.75" x14ac:dyDescent="0.25">
      <c r="A111" s="10"/>
      <c r="B111" s="13"/>
      <c r="C111" s="8"/>
      <c r="D111" s="8"/>
      <c r="E111" s="8"/>
    </row>
    <row r="112" spans="1:5" ht="15.75" x14ac:dyDescent="0.25">
      <c r="A112" s="10"/>
      <c r="B112" s="13"/>
      <c r="C112" s="8"/>
      <c r="D112" s="8"/>
      <c r="E112" s="8"/>
    </row>
    <row r="113" spans="1:5" ht="15.75" x14ac:dyDescent="0.25">
      <c r="A113" s="10"/>
      <c r="B113" s="13"/>
      <c r="C113" s="8"/>
      <c r="D113" s="8"/>
      <c r="E113" s="8"/>
    </row>
    <row r="114" spans="1:5" ht="15.75" x14ac:dyDescent="0.25">
      <c r="A114" s="10"/>
      <c r="B114" s="13"/>
      <c r="C114" s="8"/>
      <c r="D114" s="8"/>
      <c r="E114" s="8"/>
    </row>
    <row r="115" spans="1:5" ht="15.75" x14ac:dyDescent="0.25">
      <c r="A115" s="170"/>
      <c r="B115" s="170"/>
      <c r="C115" s="8"/>
      <c r="D115" s="8"/>
      <c r="E115" s="8"/>
    </row>
    <row r="116" spans="1:5" ht="15.75" x14ac:dyDescent="0.25">
      <c r="A116" s="10"/>
      <c r="B116" s="13"/>
      <c r="C116" s="8"/>
      <c r="D116" s="8"/>
      <c r="E116" s="8"/>
    </row>
    <row r="117" spans="1:5" ht="15.75" x14ac:dyDescent="0.25">
      <c r="A117" s="10"/>
      <c r="B117" s="13"/>
      <c r="C117" s="8"/>
      <c r="D117" s="8"/>
      <c r="E117" s="8"/>
    </row>
    <row r="118" spans="1:5" ht="15.75" x14ac:dyDescent="0.25">
      <c r="A118" s="10"/>
      <c r="B118" s="13"/>
      <c r="C118" s="8"/>
      <c r="D118" s="8"/>
      <c r="E118" s="8"/>
    </row>
    <row r="119" spans="1:5" ht="15.75" x14ac:dyDescent="0.25">
      <c r="A119" s="10"/>
      <c r="B119" s="13"/>
      <c r="C119" s="8"/>
      <c r="D119" s="8"/>
      <c r="E119" s="8"/>
    </row>
    <row r="120" spans="1:5" ht="15.75" x14ac:dyDescent="0.25">
      <c r="A120" s="10"/>
      <c r="B120" s="13"/>
      <c r="C120" s="8"/>
      <c r="D120" s="8"/>
      <c r="E120" s="8"/>
    </row>
    <row r="126" spans="1:5" ht="36" customHeight="1" x14ac:dyDescent="0.25">
      <c r="A126"/>
      <c r="B126"/>
    </row>
  </sheetData>
  <mergeCells count="38">
    <mergeCell ref="A26:I26"/>
    <mergeCell ref="A25:I25"/>
    <mergeCell ref="A27:I27"/>
    <mergeCell ref="A30:I30"/>
    <mergeCell ref="A89:E89"/>
    <mergeCell ref="A75:E75"/>
    <mergeCell ref="A80:E80"/>
    <mergeCell ref="A63:E63"/>
    <mergeCell ref="A45:E45"/>
    <mergeCell ref="A50:E50"/>
    <mergeCell ref="C46:D46"/>
    <mergeCell ref="C48:D48"/>
    <mergeCell ref="A115:B115"/>
    <mergeCell ref="A93:E93"/>
    <mergeCell ref="A96:E96"/>
    <mergeCell ref="A97:E97"/>
    <mergeCell ref="A98:E98"/>
    <mergeCell ref="A104:E105"/>
    <mergeCell ref="A107:E108"/>
    <mergeCell ref="A110:E110"/>
    <mergeCell ref="A1:I1"/>
    <mergeCell ref="A2:I2"/>
    <mergeCell ref="A3:I3"/>
    <mergeCell ref="A4:I4"/>
    <mergeCell ref="A5:I5"/>
    <mergeCell ref="A6:I6"/>
    <mergeCell ref="A8:I8"/>
    <mergeCell ref="A12:I12"/>
    <mergeCell ref="A13:I13"/>
    <mergeCell ref="D14:F14"/>
    <mergeCell ref="B22:J22"/>
    <mergeCell ref="A23:I23"/>
    <mergeCell ref="A24:I24"/>
    <mergeCell ref="A15:I15"/>
    <mergeCell ref="A16:I16"/>
    <mergeCell ref="A17:I17"/>
    <mergeCell ref="A19:C19"/>
    <mergeCell ref="A20:C20"/>
  </mergeCells>
  <pageMargins left="0.7" right="0.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J126"/>
  <sheetViews>
    <sheetView view="pageLayout" zoomScale="130" zoomScaleNormal="100" zoomScaleSheetLayoutView="140" zoomScalePageLayoutView="130" workbookViewId="0">
      <selection activeCell="D2" sqref="D2:J2"/>
    </sheetView>
  </sheetViews>
  <sheetFormatPr defaultRowHeight="15" x14ac:dyDescent="0.25"/>
  <cols>
    <col min="1" max="1" width="6.42578125" style="4" customWidth="1"/>
    <col min="2" max="2" width="38.42578125" style="87" customWidth="1"/>
    <col min="3" max="4" width="3.7109375" style="4" customWidth="1"/>
    <col min="5" max="5" width="3.28515625" style="4" customWidth="1"/>
    <col min="6" max="6" width="2.7109375" style="4" customWidth="1"/>
    <col min="7" max="7" width="7.5703125" style="4" customWidth="1"/>
    <col min="8" max="8" width="3.5703125" style="4" customWidth="1"/>
    <col min="9" max="9" width="11" style="49" customWidth="1"/>
    <col min="10" max="10" width="10.5703125" style="49" customWidth="1"/>
  </cols>
  <sheetData>
    <row r="1" spans="1:10" ht="53.25" customHeight="1" x14ac:dyDescent="0.25">
      <c r="A1" s="179" t="s">
        <v>165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s="2" customFormat="1" ht="105.75" customHeight="1" x14ac:dyDescent="0.25">
      <c r="A2" s="3"/>
      <c r="B2" s="77"/>
      <c r="C2" s="3"/>
      <c r="D2" s="185" t="s">
        <v>193</v>
      </c>
      <c r="E2" s="185"/>
      <c r="F2" s="185"/>
      <c r="G2" s="185"/>
      <c r="H2" s="185"/>
      <c r="I2" s="185"/>
      <c r="J2" s="185"/>
    </row>
    <row r="3" spans="1:10" s="2" customFormat="1" ht="24.75" customHeight="1" x14ac:dyDescent="0.25">
      <c r="A3" s="186" t="s">
        <v>153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s="2" customFormat="1" ht="15.75" customHeight="1" x14ac:dyDescent="0.25">
      <c r="A4" s="187" t="s">
        <v>25</v>
      </c>
      <c r="B4" s="189" t="s">
        <v>26</v>
      </c>
      <c r="C4" s="180" t="s">
        <v>27</v>
      </c>
      <c r="D4" s="180" t="s">
        <v>28</v>
      </c>
      <c r="E4" s="180" t="s">
        <v>29</v>
      </c>
      <c r="F4" s="180"/>
      <c r="G4" s="180"/>
      <c r="H4" s="180" t="s">
        <v>30</v>
      </c>
      <c r="I4" s="181" t="s">
        <v>95</v>
      </c>
      <c r="J4" s="181"/>
    </row>
    <row r="5" spans="1:10" s="2" customFormat="1" ht="60" customHeight="1" x14ac:dyDescent="0.25">
      <c r="A5" s="188"/>
      <c r="B5" s="190"/>
      <c r="C5" s="180"/>
      <c r="D5" s="180"/>
      <c r="E5" s="180"/>
      <c r="F5" s="180"/>
      <c r="G5" s="180"/>
      <c r="H5" s="180"/>
      <c r="I5" s="48" t="s">
        <v>31</v>
      </c>
      <c r="J5" s="48" t="s">
        <v>32</v>
      </c>
    </row>
    <row r="6" spans="1:10" s="2" customFormat="1" ht="15" customHeight="1" x14ac:dyDescent="0.25">
      <c r="A6" s="55">
        <v>379</v>
      </c>
      <c r="B6" s="182" t="s">
        <v>1</v>
      </c>
      <c r="C6" s="183"/>
      <c r="D6" s="183"/>
      <c r="E6" s="183"/>
      <c r="F6" s="183"/>
      <c r="G6" s="183"/>
      <c r="H6" s="183"/>
      <c r="I6" s="183"/>
      <c r="J6" s="184"/>
    </row>
    <row r="7" spans="1:10" s="33" customFormat="1" ht="22.5" customHeight="1" x14ac:dyDescent="0.2">
      <c r="A7" s="56">
        <v>379</v>
      </c>
      <c r="B7" s="78" t="s">
        <v>21</v>
      </c>
      <c r="C7" s="57" t="s">
        <v>23</v>
      </c>
      <c r="D7" s="57" t="s">
        <v>22</v>
      </c>
      <c r="E7" s="56"/>
      <c r="F7" s="56"/>
      <c r="G7" s="56"/>
      <c r="H7" s="56"/>
      <c r="I7" s="58">
        <f>SUM(I9)</f>
        <v>672000</v>
      </c>
      <c r="J7" s="58"/>
    </row>
    <row r="8" spans="1:10" s="34" customFormat="1" ht="48.75" customHeight="1" x14ac:dyDescent="0.25">
      <c r="A8" s="59">
        <v>379</v>
      </c>
      <c r="B8" s="139" t="s">
        <v>133</v>
      </c>
      <c r="C8" s="60" t="s">
        <v>23</v>
      </c>
      <c r="D8" s="60" t="s">
        <v>22</v>
      </c>
      <c r="E8" s="59">
        <v>12</v>
      </c>
      <c r="F8" s="59">
        <v>0</v>
      </c>
      <c r="G8" s="59" t="s">
        <v>24</v>
      </c>
      <c r="H8" s="59"/>
      <c r="I8" s="52">
        <f>I9</f>
        <v>672000</v>
      </c>
      <c r="J8" s="52"/>
    </row>
    <row r="9" spans="1:10" s="34" customFormat="1" ht="26.25" customHeight="1" x14ac:dyDescent="0.25">
      <c r="A9" s="61">
        <v>379</v>
      </c>
      <c r="B9" s="79" t="s">
        <v>34</v>
      </c>
      <c r="C9" s="62" t="s">
        <v>23</v>
      </c>
      <c r="D9" s="62" t="s">
        <v>22</v>
      </c>
      <c r="E9" s="61">
        <v>12</v>
      </c>
      <c r="F9" s="61">
        <v>0</v>
      </c>
      <c r="G9" s="61" t="s">
        <v>24</v>
      </c>
      <c r="H9" s="61">
        <v>120</v>
      </c>
      <c r="I9" s="51">
        <f>516024+155976</f>
        <v>672000</v>
      </c>
      <c r="J9" s="51"/>
    </row>
    <row r="10" spans="1:10" s="33" customFormat="1" ht="58.5" customHeight="1" x14ac:dyDescent="0.2">
      <c r="A10" s="56">
        <v>379</v>
      </c>
      <c r="B10" s="88" t="s">
        <v>71</v>
      </c>
      <c r="C10" s="57" t="s">
        <v>23</v>
      </c>
      <c r="D10" s="57" t="s">
        <v>35</v>
      </c>
      <c r="E10" s="56"/>
      <c r="F10" s="56"/>
      <c r="G10" s="56"/>
      <c r="H10" s="56"/>
      <c r="I10" s="63">
        <f>I11+I15</f>
        <v>1593402.6099999999</v>
      </c>
      <c r="J10" s="58"/>
    </row>
    <row r="11" spans="1:10" s="34" customFormat="1" ht="50.25" customHeight="1" x14ac:dyDescent="0.25">
      <c r="A11" s="59">
        <v>379</v>
      </c>
      <c r="B11" s="139" t="s">
        <v>133</v>
      </c>
      <c r="C11" s="60" t="s">
        <v>23</v>
      </c>
      <c r="D11" s="60" t="s">
        <v>35</v>
      </c>
      <c r="E11" s="59">
        <v>12</v>
      </c>
      <c r="F11" s="59">
        <v>0</v>
      </c>
      <c r="G11" s="59" t="s">
        <v>24</v>
      </c>
      <c r="H11" s="59"/>
      <c r="I11" s="64">
        <f>SUM(I12:I14)</f>
        <v>1593402.6099999999</v>
      </c>
      <c r="J11" s="52"/>
    </row>
    <row r="12" spans="1:10" s="34" customFormat="1" ht="24.75" customHeight="1" x14ac:dyDescent="0.25">
      <c r="A12" s="61">
        <v>379</v>
      </c>
      <c r="B12" s="81" t="s">
        <v>37</v>
      </c>
      <c r="C12" s="62" t="s">
        <v>23</v>
      </c>
      <c r="D12" s="62" t="s">
        <v>35</v>
      </c>
      <c r="E12" s="61">
        <v>12</v>
      </c>
      <c r="F12" s="61">
        <v>0</v>
      </c>
      <c r="G12" s="61" t="s">
        <v>24</v>
      </c>
      <c r="H12" s="61">
        <v>120</v>
      </c>
      <c r="I12" s="51">
        <v>1396588</v>
      </c>
      <c r="J12" s="51"/>
    </row>
    <row r="13" spans="1:10" s="20" customFormat="1" ht="23.25" customHeight="1" x14ac:dyDescent="0.25">
      <c r="A13" s="65">
        <v>379</v>
      </c>
      <c r="B13" s="81" t="s">
        <v>36</v>
      </c>
      <c r="C13" s="66" t="s">
        <v>23</v>
      </c>
      <c r="D13" s="66" t="s">
        <v>35</v>
      </c>
      <c r="E13" s="66" t="s">
        <v>122</v>
      </c>
      <c r="F13" s="65">
        <v>0</v>
      </c>
      <c r="G13" s="66" t="s">
        <v>24</v>
      </c>
      <c r="H13" s="65">
        <v>240</v>
      </c>
      <c r="I13" s="67">
        <f>148153+48661.61</f>
        <v>196814.61</v>
      </c>
      <c r="J13" s="67"/>
    </row>
    <row r="14" spans="1:10" s="34" customFormat="1" ht="15.75" hidden="1" customHeight="1" x14ac:dyDescent="0.25">
      <c r="A14" s="61">
        <v>379</v>
      </c>
      <c r="B14" s="81" t="s">
        <v>38</v>
      </c>
      <c r="C14" s="62" t="s">
        <v>23</v>
      </c>
      <c r="D14" s="62" t="s">
        <v>35</v>
      </c>
      <c r="E14" s="61">
        <v>12</v>
      </c>
      <c r="F14" s="61">
        <v>0</v>
      </c>
      <c r="G14" s="61" t="s">
        <v>24</v>
      </c>
      <c r="H14" s="61">
        <v>850</v>
      </c>
      <c r="I14" s="51"/>
      <c r="J14" s="51"/>
    </row>
    <row r="15" spans="1:10" s="34" customFormat="1" ht="60.75" hidden="1" customHeight="1" x14ac:dyDescent="0.25">
      <c r="A15" s="59">
        <v>379</v>
      </c>
      <c r="B15" s="139" t="s">
        <v>134</v>
      </c>
      <c r="C15" s="60" t="s">
        <v>23</v>
      </c>
      <c r="D15" s="60" t="s">
        <v>35</v>
      </c>
      <c r="E15" s="59">
        <v>13</v>
      </c>
      <c r="F15" s="59">
        <v>0</v>
      </c>
      <c r="G15" s="59" t="s">
        <v>24</v>
      </c>
      <c r="H15" s="59"/>
      <c r="I15" s="64">
        <f>I16</f>
        <v>0</v>
      </c>
      <c r="J15" s="52"/>
    </row>
    <row r="16" spans="1:10" s="20" customFormat="1" ht="24.75" hidden="1" customHeight="1" x14ac:dyDescent="0.25">
      <c r="A16" s="65">
        <v>379</v>
      </c>
      <c r="B16" s="81" t="s">
        <v>36</v>
      </c>
      <c r="C16" s="66" t="s">
        <v>23</v>
      </c>
      <c r="D16" s="66" t="s">
        <v>35</v>
      </c>
      <c r="E16" s="66" t="s">
        <v>43</v>
      </c>
      <c r="F16" s="65">
        <v>0</v>
      </c>
      <c r="G16" s="66" t="s">
        <v>24</v>
      </c>
      <c r="H16" s="65">
        <v>240</v>
      </c>
      <c r="I16" s="67"/>
      <c r="J16" s="67"/>
    </row>
    <row r="17" spans="1:10" s="33" customFormat="1" ht="15.75" customHeight="1" x14ac:dyDescent="0.2">
      <c r="A17" s="56">
        <v>379</v>
      </c>
      <c r="B17" s="82" t="s">
        <v>39</v>
      </c>
      <c r="C17" s="57" t="s">
        <v>23</v>
      </c>
      <c r="D17" s="57" t="s">
        <v>40</v>
      </c>
      <c r="E17" s="56"/>
      <c r="F17" s="56"/>
      <c r="G17" s="56"/>
      <c r="H17" s="56"/>
      <c r="I17" s="58">
        <f>I18</f>
        <v>5000</v>
      </c>
      <c r="J17" s="58"/>
    </row>
    <row r="18" spans="1:10" s="34" customFormat="1" ht="27" customHeight="1" x14ac:dyDescent="0.25">
      <c r="A18" s="59">
        <v>379</v>
      </c>
      <c r="B18" s="80" t="s">
        <v>33</v>
      </c>
      <c r="C18" s="60" t="s">
        <v>23</v>
      </c>
      <c r="D18" s="60" t="s">
        <v>40</v>
      </c>
      <c r="E18" s="59">
        <v>99</v>
      </c>
      <c r="F18" s="59">
        <v>0</v>
      </c>
      <c r="G18" s="59" t="s">
        <v>24</v>
      </c>
      <c r="H18" s="59"/>
      <c r="I18" s="52">
        <f>I19</f>
        <v>5000</v>
      </c>
      <c r="J18" s="52"/>
    </row>
    <row r="19" spans="1:10" s="34" customFormat="1" ht="15.75" customHeight="1" x14ac:dyDescent="0.25">
      <c r="A19" s="61">
        <v>379</v>
      </c>
      <c r="B19" s="81" t="s">
        <v>41</v>
      </c>
      <c r="C19" s="62" t="s">
        <v>23</v>
      </c>
      <c r="D19" s="62" t="s">
        <v>40</v>
      </c>
      <c r="E19" s="61">
        <v>99</v>
      </c>
      <c r="F19" s="61">
        <v>0</v>
      </c>
      <c r="G19" s="61" t="s">
        <v>24</v>
      </c>
      <c r="H19" s="61">
        <v>870</v>
      </c>
      <c r="I19" s="51">
        <v>5000</v>
      </c>
      <c r="J19" s="51"/>
    </row>
    <row r="20" spans="1:10" s="33" customFormat="1" ht="16.5" customHeight="1" x14ac:dyDescent="0.2">
      <c r="A20" s="56">
        <v>379</v>
      </c>
      <c r="B20" s="83" t="s">
        <v>42</v>
      </c>
      <c r="C20" s="57" t="s">
        <v>23</v>
      </c>
      <c r="D20" s="57" t="s">
        <v>43</v>
      </c>
      <c r="E20" s="56"/>
      <c r="F20" s="56"/>
      <c r="G20" s="56"/>
      <c r="H20" s="56"/>
      <c r="I20" s="58">
        <f>I21+I23</f>
        <v>68500</v>
      </c>
      <c r="J20" s="58">
        <f>J21+J23</f>
        <v>0</v>
      </c>
    </row>
    <row r="21" spans="1:10" s="34" customFormat="1" ht="48" customHeight="1" x14ac:dyDescent="0.25">
      <c r="A21" s="59">
        <v>379</v>
      </c>
      <c r="B21" s="139" t="s">
        <v>135</v>
      </c>
      <c r="C21" s="60" t="s">
        <v>23</v>
      </c>
      <c r="D21" s="60" t="s">
        <v>43</v>
      </c>
      <c r="E21" s="60" t="s">
        <v>44</v>
      </c>
      <c r="F21" s="59">
        <v>0</v>
      </c>
      <c r="G21" s="59" t="s">
        <v>24</v>
      </c>
      <c r="H21" s="59"/>
      <c r="I21" s="52">
        <f>SUM(I22:I22)</f>
        <v>56000</v>
      </c>
      <c r="J21" s="52">
        <f>SUM(J22:J22)</f>
        <v>0</v>
      </c>
    </row>
    <row r="22" spans="1:10" s="34" customFormat="1" ht="24.75" customHeight="1" x14ac:dyDescent="0.25">
      <c r="A22" s="61">
        <v>379</v>
      </c>
      <c r="B22" s="81" t="s">
        <v>36</v>
      </c>
      <c r="C22" s="62" t="s">
        <v>23</v>
      </c>
      <c r="D22" s="62" t="s">
        <v>43</v>
      </c>
      <c r="E22" s="62" t="s">
        <v>44</v>
      </c>
      <c r="F22" s="61">
        <v>0</v>
      </c>
      <c r="G22" s="61" t="s">
        <v>24</v>
      </c>
      <c r="H22" s="61">
        <v>240</v>
      </c>
      <c r="I22" s="67">
        <v>56000</v>
      </c>
      <c r="J22" s="51"/>
    </row>
    <row r="23" spans="1:10" s="20" customFormat="1" ht="51" customHeight="1" x14ac:dyDescent="0.25">
      <c r="A23" s="68">
        <v>379</v>
      </c>
      <c r="B23" s="139" t="s">
        <v>133</v>
      </c>
      <c r="C23" s="69" t="s">
        <v>23</v>
      </c>
      <c r="D23" s="69" t="s">
        <v>43</v>
      </c>
      <c r="E23" s="69" t="s">
        <v>122</v>
      </c>
      <c r="F23" s="68">
        <v>0</v>
      </c>
      <c r="G23" s="69" t="s">
        <v>24</v>
      </c>
      <c r="H23" s="68"/>
      <c r="I23" s="64">
        <f>I24</f>
        <v>12500</v>
      </c>
      <c r="J23" s="64">
        <f>J24</f>
        <v>0</v>
      </c>
    </row>
    <row r="24" spans="1:10" s="20" customFormat="1" ht="24.75" customHeight="1" x14ac:dyDescent="0.25">
      <c r="A24" s="65">
        <v>379</v>
      </c>
      <c r="B24" s="81" t="s">
        <v>36</v>
      </c>
      <c r="C24" s="66" t="s">
        <v>23</v>
      </c>
      <c r="D24" s="66" t="s">
        <v>43</v>
      </c>
      <c r="E24" s="66" t="s">
        <v>122</v>
      </c>
      <c r="F24" s="65">
        <v>0</v>
      </c>
      <c r="G24" s="66" t="s">
        <v>24</v>
      </c>
      <c r="H24" s="65">
        <v>240</v>
      </c>
      <c r="I24" s="67">
        <v>12500</v>
      </c>
      <c r="J24" s="67"/>
    </row>
    <row r="25" spans="1:10" s="34" customFormat="1" ht="15.75" customHeight="1" x14ac:dyDescent="0.25">
      <c r="A25" s="56">
        <v>379</v>
      </c>
      <c r="B25" s="85" t="s">
        <v>120</v>
      </c>
      <c r="C25" s="57" t="s">
        <v>22</v>
      </c>
      <c r="D25" s="57" t="s">
        <v>46</v>
      </c>
      <c r="E25" s="57"/>
      <c r="F25" s="56"/>
      <c r="G25" s="56"/>
      <c r="H25" s="56"/>
      <c r="I25" s="58">
        <f>I26</f>
        <v>115070</v>
      </c>
      <c r="J25" s="58">
        <f>J26</f>
        <v>115070</v>
      </c>
    </row>
    <row r="26" spans="1:10" s="34" customFormat="1" ht="48" customHeight="1" x14ac:dyDescent="0.25">
      <c r="A26" s="70">
        <v>379</v>
      </c>
      <c r="B26" s="139" t="s">
        <v>133</v>
      </c>
      <c r="C26" s="71" t="s">
        <v>22</v>
      </c>
      <c r="D26" s="71" t="s">
        <v>46</v>
      </c>
      <c r="E26" s="140" t="s">
        <v>122</v>
      </c>
      <c r="F26" s="70">
        <v>0</v>
      </c>
      <c r="G26" s="71" t="s">
        <v>24</v>
      </c>
      <c r="H26" s="70"/>
      <c r="I26" s="72">
        <f>I27+I28</f>
        <v>115070</v>
      </c>
      <c r="J26" s="72">
        <f>J27+J28</f>
        <v>115070</v>
      </c>
    </row>
    <row r="27" spans="1:10" s="34" customFormat="1" ht="24.75" customHeight="1" x14ac:dyDescent="0.25">
      <c r="A27" s="61">
        <v>379</v>
      </c>
      <c r="B27" s="76" t="s">
        <v>34</v>
      </c>
      <c r="C27" s="62" t="s">
        <v>22</v>
      </c>
      <c r="D27" s="62" t="s">
        <v>46</v>
      </c>
      <c r="E27" s="141" t="s">
        <v>122</v>
      </c>
      <c r="F27" s="61">
        <v>0</v>
      </c>
      <c r="G27" s="62" t="s">
        <v>24</v>
      </c>
      <c r="H27" s="61">
        <v>120</v>
      </c>
      <c r="I27" s="51">
        <v>101506</v>
      </c>
      <c r="J27" s="51">
        <v>101506</v>
      </c>
    </row>
    <row r="28" spans="1:10" s="34" customFormat="1" ht="24.75" customHeight="1" x14ac:dyDescent="0.25">
      <c r="A28" s="61">
        <v>379</v>
      </c>
      <c r="B28" s="75" t="s">
        <v>36</v>
      </c>
      <c r="C28" s="62" t="s">
        <v>22</v>
      </c>
      <c r="D28" s="62" t="s">
        <v>46</v>
      </c>
      <c r="E28" s="141" t="s">
        <v>122</v>
      </c>
      <c r="F28" s="61">
        <v>0</v>
      </c>
      <c r="G28" s="62" t="s">
        <v>24</v>
      </c>
      <c r="H28" s="61">
        <v>240</v>
      </c>
      <c r="I28" s="51">
        <v>13564</v>
      </c>
      <c r="J28" s="51">
        <v>13564</v>
      </c>
    </row>
    <row r="29" spans="1:10" s="33" customFormat="1" ht="35.25" customHeight="1" x14ac:dyDescent="0.2">
      <c r="A29" s="56">
        <v>379</v>
      </c>
      <c r="B29" s="83" t="s">
        <v>137</v>
      </c>
      <c r="C29" s="57" t="s">
        <v>46</v>
      </c>
      <c r="D29" s="57" t="s">
        <v>53</v>
      </c>
      <c r="E29" s="57"/>
      <c r="F29" s="56"/>
      <c r="G29" s="56"/>
      <c r="H29" s="56"/>
      <c r="I29" s="58">
        <f>I30</f>
        <v>165000</v>
      </c>
      <c r="J29" s="58">
        <f>J30</f>
        <v>0</v>
      </c>
    </row>
    <row r="30" spans="1:10" s="34" customFormat="1" ht="50.25" customHeight="1" x14ac:dyDescent="0.25">
      <c r="A30" s="59">
        <v>379</v>
      </c>
      <c r="B30" s="139" t="s">
        <v>136</v>
      </c>
      <c r="C30" s="60" t="s">
        <v>46</v>
      </c>
      <c r="D30" s="142" t="s">
        <v>53</v>
      </c>
      <c r="E30" s="60" t="s">
        <v>48</v>
      </c>
      <c r="F30" s="59">
        <v>0</v>
      </c>
      <c r="G30" s="60" t="s">
        <v>24</v>
      </c>
      <c r="H30" s="59"/>
      <c r="I30" s="52">
        <f>I32+I31</f>
        <v>165000</v>
      </c>
      <c r="J30" s="52">
        <f>J32</f>
        <v>0</v>
      </c>
    </row>
    <row r="31" spans="1:10" s="34" customFormat="1" ht="50.25" customHeight="1" x14ac:dyDescent="0.25">
      <c r="A31" s="61">
        <v>379</v>
      </c>
      <c r="B31" s="75" t="s">
        <v>36</v>
      </c>
      <c r="C31" s="141" t="s">
        <v>46</v>
      </c>
      <c r="D31" s="141" t="s">
        <v>53</v>
      </c>
      <c r="E31" s="141" t="s">
        <v>48</v>
      </c>
      <c r="F31" s="61">
        <v>0</v>
      </c>
      <c r="G31" s="62" t="s">
        <v>24</v>
      </c>
      <c r="H31" s="61">
        <v>240</v>
      </c>
      <c r="I31" s="51">
        <f>45000+115000</f>
        <v>160000</v>
      </c>
      <c r="J31" s="148"/>
    </row>
    <row r="32" spans="1:10" s="34" customFormat="1" ht="15.75" customHeight="1" x14ac:dyDescent="0.25">
      <c r="A32" s="61">
        <v>379</v>
      </c>
      <c r="B32" s="81" t="s">
        <v>38</v>
      </c>
      <c r="C32" s="62" t="s">
        <v>46</v>
      </c>
      <c r="D32" s="141" t="s">
        <v>53</v>
      </c>
      <c r="E32" s="62" t="s">
        <v>48</v>
      </c>
      <c r="F32" s="61">
        <v>0</v>
      </c>
      <c r="G32" s="62" t="s">
        <v>24</v>
      </c>
      <c r="H32" s="61">
        <v>850</v>
      </c>
      <c r="I32" s="51">
        <v>5000</v>
      </c>
      <c r="J32" s="51"/>
    </row>
    <row r="33" spans="1:10" s="35" customFormat="1" ht="34.5" customHeight="1" x14ac:dyDescent="0.2">
      <c r="A33" s="73">
        <v>379</v>
      </c>
      <c r="B33" s="86" t="s">
        <v>121</v>
      </c>
      <c r="C33" s="74" t="s">
        <v>46</v>
      </c>
      <c r="D33" s="74" t="s">
        <v>56</v>
      </c>
      <c r="E33" s="74"/>
      <c r="F33" s="73"/>
      <c r="G33" s="74"/>
      <c r="H33" s="73"/>
      <c r="I33" s="63">
        <f>I34</f>
        <v>2000</v>
      </c>
      <c r="J33" s="63"/>
    </row>
    <row r="34" spans="1:10" s="7" customFormat="1" ht="84.75" customHeight="1" x14ac:dyDescent="0.25">
      <c r="A34" s="68">
        <v>379</v>
      </c>
      <c r="B34" s="139" t="s">
        <v>138</v>
      </c>
      <c r="C34" s="69" t="s">
        <v>46</v>
      </c>
      <c r="D34" s="69" t="s">
        <v>56</v>
      </c>
      <c r="E34" s="69" t="s">
        <v>72</v>
      </c>
      <c r="F34" s="68">
        <v>0</v>
      </c>
      <c r="G34" s="69" t="s">
        <v>24</v>
      </c>
      <c r="H34" s="68"/>
      <c r="I34" s="64">
        <f>I35</f>
        <v>2000</v>
      </c>
      <c r="J34" s="64"/>
    </row>
    <row r="35" spans="1:10" s="7" customFormat="1" ht="24.75" customHeight="1" x14ac:dyDescent="0.25">
      <c r="A35" s="65">
        <v>379</v>
      </c>
      <c r="B35" s="81" t="s">
        <v>36</v>
      </c>
      <c r="C35" s="66" t="s">
        <v>46</v>
      </c>
      <c r="D35" s="66" t="s">
        <v>56</v>
      </c>
      <c r="E35" s="66" t="s">
        <v>72</v>
      </c>
      <c r="F35" s="65">
        <v>0</v>
      </c>
      <c r="G35" s="66" t="s">
        <v>24</v>
      </c>
      <c r="H35" s="65">
        <v>240</v>
      </c>
      <c r="I35" s="67">
        <v>2000</v>
      </c>
      <c r="J35" s="67"/>
    </row>
    <row r="36" spans="1:10" s="33" customFormat="1" ht="20.25" customHeight="1" x14ac:dyDescent="0.2">
      <c r="A36" s="56">
        <v>379</v>
      </c>
      <c r="B36" s="83" t="s">
        <v>50</v>
      </c>
      <c r="C36" s="57" t="s">
        <v>35</v>
      </c>
      <c r="D36" s="57" t="s">
        <v>47</v>
      </c>
      <c r="E36" s="57"/>
      <c r="F36" s="56"/>
      <c r="G36" s="56"/>
      <c r="H36" s="56"/>
      <c r="I36" s="58">
        <f>I37</f>
        <v>2041797.46</v>
      </c>
      <c r="J36" s="58">
        <f>J37</f>
        <v>0</v>
      </c>
    </row>
    <row r="37" spans="1:10" s="34" customFormat="1" ht="61.5" customHeight="1" x14ac:dyDescent="0.25">
      <c r="A37" s="59">
        <v>379</v>
      </c>
      <c r="B37" s="143" t="s">
        <v>154</v>
      </c>
      <c r="C37" s="60" t="s">
        <v>35</v>
      </c>
      <c r="D37" s="60" t="s">
        <v>47</v>
      </c>
      <c r="E37" s="60" t="s">
        <v>22</v>
      </c>
      <c r="F37" s="59">
        <v>0</v>
      </c>
      <c r="G37" s="60" t="s">
        <v>24</v>
      </c>
      <c r="H37" s="59"/>
      <c r="I37" s="52">
        <f>I38</f>
        <v>2041797.46</v>
      </c>
      <c r="J37" s="52">
        <f>J38</f>
        <v>0</v>
      </c>
    </row>
    <row r="38" spans="1:10" s="34" customFormat="1" ht="37.5" customHeight="1" x14ac:dyDescent="0.25">
      <c r="A38" s="61">
        <v>379</v>
      </c>
      <c r="B38" s="81" t="s">
        <v>36</v>
      </c>
      <c r="C38" s="62" t="s">
        <v>35</v>
      </c>
      <c r="D38" s="62" t="s">
        <v>47</v>
      </c>
      <c r="E38" s="62" t="s">
        <v>22</v>
      </c>
      <c r="F38" s="61">
        <v>0</v>
      </c>
      <c r="G38" s="62" t="s">
        <v>24</v>
      </c>
      <c r="H38" s="61">
        <v>240</v>
      </c>
      <c r="I38" s="51">
        <f>881767.46+1160030</f>
        <v>2041797.46</v>
      </c>
      <c r="J38" s="51"/>
    </row>
    <row r="39" spans="1:10" s="33" customFormat="1" ht="26.25" hidden="1" customHeight="1" x14ac:dyDescent="0.2">
      <c r="A39" s="56">
        <v>379</v>
      </c>
      <c r="B39" s="83" t="s">
        <v>123</v>
      </c>
      <c r="C39" s="57" t="s">
        <v>35</v>
      </c>
      <c r="D39" s="57" t="s">
        <v>122</v>
      </c>
      <c r="E39" s="57"/>
      <c r="F39" s="56"/>
      <c r="G39" s="56"/>
      <c r="H39" s="56"/>
      <c r="I39" s="58">
        <f>I40</f>
        <v>0</v>
      </c>
      <c r="J39" s="58">
        <f>J40</f>
        <v>0</v>
      </c>
    </row>
    <row r="40" spans="1:10" s="34" customFormat="1" ht="0.75" hidden="1" customHeight="1" x14ac:dyDescent="0.25">
      <c r="A40" s="59">
        <v>379</v>
      </c>
      <c r="B40" s="84" t="s">
        <v>155</v>
      </c>
      <c r="C40" s="60" t="s">
        <v>35</v>
      </c>
      <c r="D40" s="60" t="s">
        <v>122</v>
      </c>
      <c r="E40" s="60" t="s">
        <v>56</v>
      </c>
      <c r="F40" s="59">
        <v>0</v>
      </c>
      <c r="G40" s="60" t="s">
        <v>24</v>
      </c>
      <c r="H40" s="59"/>
      <c r="I40" s="52">
        <f>I41</f>
        <v>0</v>
      </c>
      <c r="J40" s="52">
        <f>J41</f>
        <v>0</v>
      </c>
    </row>
    <row r="41" spans="1:10" s="34" customFormat="1" ht="27" hidden="1" customHeight="1" x14ac:dyDescent="0.25">
      <c r="A41" s="61">
        <v>379</v>
      </c>
      <c r="B41" s="81" t="s">
        <v>36</v>
      </c>
      <c r="C41" s="62" t="s">
        <v>35</v>
      </c>
      <c r="D41" s="62" t="s">
        <v>122</v>
      </c>
      <c r="E41" s="62" t="s">
        <v>56</v>
      </c>
      <c r="F41" s="61">
        <v>0</v>
      </c>
      <c r="G41" s="62" t="s">
        <v>24</v>
      </c>
      <c r="H41" s="61">
        <v>240</v>
      </c>
      <c r="I41" s="51"/>
      <c r="J41" s="51"/>
    </row>
    <row r="42" spans="1:10" s="33" customFormat="1" ht="21.75" customHeight="1" x14ac:dyDescent="0.2">
      <c r="A42" s="56">
        <v>379</v>
      </c>
      <c r="B42" s="83" t="s">
        <v>124</v>
      </c>
      <c r="C42" s="57" t="s">
        <v>49</v>
      </c>
      <c r="D42" s="57" t="s">
        <v>22</v>
      </c>
      <c r="E42" s="57"/>
      <c r="F42" s="56"/>
      <c r="G42" s="56"/>
      <c r="H42" s="56"/>
      <c r="I42" s="53">
        <f>I43</f>
        <v>103000</v>
      </c>
      <c r="J42" s="53"/>
    </row>
    <row r="43" spans="1:10" s="34" customFormat="1" ht="49.5" customHeight="1" x14ac:dyDescent="0.25">
      <c r="A43" s="59">
        <v>379</v>
      </c>
      <c r="B43" s="139" t="s">
        <v>188</v>
      </c>
      <c r="C43" s="60" t="s">
        <v>49</v>
      </c>
      <c r="D43" s="60" t="s">
        <v>22</v>
      </c>
      <c r="E43" s="142" t="s">
        <v>53</v>
      </c>
      <c r="F43" s="59">
        <v>0</v>
      </c>
      <c r="G43" s="60" t="s">
        <v>24</v>
      </c>
      <c r="H43" s="59"/>
      <c r="I43" s="52">
        <f>I44</f>
        <v>103000</v>
      </c>
      <c r="J43" s="52">
        <f>J44</f>
        <v>0</v>
      </c>
    </row>
    <row r="44" spans="1:10" s="34" customFormat="1" ht="28.5" customHeight="1" x14ac:dyDescent="0.25">
      <c r="A44" s="61">
        <v>379</v>
      </c>
      <c r="B44" s="81" t="s">
        <v>36</v>
      </c>
      <c r="C44" s="62" t="s">
        <v>49</v>
      </c>
      <c r="D44" s="62" t="s">
        <v>22</v>
      </c>
      <c r="E44" s="141" t="s">
        <v>53</v>
      </c>
      <c r="F44" s="61">
        <v>0</v>
      </c>
      <c r="G44" s="62" t="s">
        <v>24</v>
      </c>
      <c r="H44" s="61">
        <v>240</v>
      </c>
      <c r="I44" s="51">
        <v>103000</v>
      </c>
      <c r="J44" s="51"/>
    </row>
    <row r="45" spans="1:10" s="33" customFormat="1" ht="15.75" customHeight="1" x14ac:dyDescent="0.2">
      <c r="A45" s="56">
        <v>379</v>
      </c>
      <c r="B45" s="83" t="s">
        <v>51</v>
      </c>
      <c r="C45" s="57" t="s">
        <v>49</v>
      </c>
      <c r="D45" s="57" t="s">
        <v>46</v>
      </c>
      <c r="E45" s="57"/>
      <c r="F45" s="56"/>
      <c r="G45" s="56"/>
      <c r="H45" s="56"/>
      <c r="I45" s="53">
        <f>I46</f>
        <v>979843.94</v>
      </c>
      <c r="J45" s="53">
        <f>J46</f>
        <v>0</v>
      </c>
    </row>
    <row r="46" spans="1:10" s="34" customFormat="1" ht="38.25" customHeight="1" x14ac:dyDescent="0.25">
      <c r="A46" s="59">
        <v>379</v>
      </c>
      <c r="B46" s="143" t="s">
        <v>148</v>
      </c>
      <c r="C46" s="60" t="s">
        <v>49</v>
      </c>
      <c r="D46" s="60" t="s">
        <v>46</v>
      </c>
      <c r="E46" s="60" t="s">
        <v>23</v>
      </c>
      <c r="F46" s="59">
        <v>0</v>
      </c>
      <c r="G46" s="60" t="s">
        <v>24</v>
      </c>
      <c r="H46" s="59"/>
      <c r="I46" s="52">
        <f>I47+I48</f>
        <v>979843.94</v>
      </c>
      <c r="J46" s="52">
        <f>J48</f>
        <v>0</v>
      </c>
    </row>
    <row r="47" spans="1:10" s="34" customFormat="1" ht="38.25" customHeight="1" x14ac:dyDescent="0.25">
      <c r="A47" s="61">
        <v>379</v>
      </c>
      <c r="B47" s="81" t="s">
        <v>36</v>
      </c>
      <c r="C47" s="62" t="s">
        <v>49</v>
      </c>
      <c r="D47" s="62" t="s">
        <v>46</v>
      </c>
      <c r="E47" s="62" t="s">
        <v>23</v>
      </c>
      <c r="F47" s="61">
        <v>0</v>
      </c>
      <c r="G47" s="62" t="s">
        <v>24</v>
      </c>
      <c r="H47" s="61">
        <v>240</v>
      </c>
      <c r="I47" s="51">
        <f>904600+75243.94-238.37</f>
        <v>979605.57</v>
      </c>
      <c r="J47" s="51"/>
    </row>
    <row r="48" spans="1:10" s="34" customFormat="1" ht="27.75" customHeight="1" x14ac:dyDescent="0.25">
      <c r="A48" s="61">
        <v>379</v>
      </c>
      <c r="B48" s="81" t="s">
        <v>38</v>
      </c>
      <c r="C48" s="62" t="s">
        <v>49</v>
      </c>
      <c r="D48" s="62" t="s">
        <v>46</v>
      </c>
      <c r="E48" s="62" t="s">
        <v>23</v>
      </c>
      <c r="F48" s="61">
        <v>0</v>
      </c>
      <c r="G48" s="62" t="s">
        <v>24</v>
      </c>
      <c r="H48" s="61">
        <v>850</v>
      </c>
      <c r="I48" s="51">
        <v>238.37</v>
      </c>
      <c r="J48" s="51"/>
    </row>
    <row r="49" spans="1:10" s="34" customFormat="1" ht="16.5" hidden="1" customHeight="1" x14ac:dyDescent="0.25">
      <c r="A49" s="56">
        <v>379</v>
      </c>
      <c r="B49" s="85" t="s">
        <v>125</v>
      </c>
      <c r="C49" s="57" t="s">
        <v>48</v>
      </c>
      <c r="D49" s="57" t="s">
        <v>46</v>
      </c>
      <c r="E49" s="57"/>
      <c r="F49" s="56"/>
      <c r="G49" s="56"/>
      <c r="H49" s="56"/>
      <c r="I49" s="53">
        <f>I50</f>
        <v>0</v>
      </c>
      <c r="J49" s="53">
        <f>J50</f>
        <v>0</v>
      </c>
    </row>
    <row r="50" spans="1:10" s="34" customFormat="1" ht="1.5" hidden="1" customHeight="1" x14ac:dyDescent="0.25">
      <c r="A50" s="70">
        <v>379</v>
      </c>
      <c r="B50" s="139" t="s">
        <v>139</v>
      </c>
      <c r="C50" s="71" t="s">
        <v>48</v>
      </c>
      <c r="D50" s="71" t="s">
        <v>46</v>
      </c>
      <c r="E50" s="71" t="s">
        <v>35</v>
      </c>
      <c r="F50" s="70">
        <v>0</v>
      </c>
      <c r="G50" s="71" t="s">
        <v>24</v>
      </c>
      <c r="H50" s="70"/>
      <c r="I50" s="72">
        <f>I51</f>
        <v>0</v>
      </c>
      <c r="J50" s="72">
        <f>J51</f>
        <v>0</v>
      </c>
    </row>
    <row r="51" spans="1:10" s="20" customFormat="1" ht="22.5" hidden="1" customHeight="1" x14ac:dyDescent="0.25">
      <c r="A51" s="61">
        <v>379</v>
      </c>
      <c r="B51" s="75" t="s">
        <v>36</v>
      </c>
      <c r="C51" s="62" t="s">
        <v>48</v>
      </c>
      <c r="D51" s="62" t="s">
        <v>46</v>
      </c>
      <c r="E51" s="62" t="s">
        <v>35</v>
      </c>
      <c r="F51" s="61">
        <v>0</v>
      </c>
      <c r="G51" s="62" t="s">
        <v>24</v>
      </c>
      <c r="H51" s="61">
        <v>240</v>
      </c>
      <c r="I51" s="51"/>
      <c r="J51" s="67"/>
    </row>
    <row r="52" spans="1:10" s="34" customFormat="1" ht="15.75" customHeight="1" x14ac:dyDescent="0.25">
      <c r="A52" s="56">
        <v>379</v>
      </c>
      <c r="B52" s="83" t="s">
        <v>52</v>
      </c>
      <c r="C52" s="57" t="s">
        <v>53</v>
      </c>
      <c r="D52" s="57" t="s">
        <v>23</v>
      </c>
      <c r="E52" s="57"/>
      <c r="F52" s="56"/>
      <c r="G52" s="56"/>
      <c r="H52" s="56"/>
      <c r="I52" s="58">
        <f>I53</f>
        <v>15000</v>
      </c>
      <c r="J52" s="58"/>
    </row>
    <row r="53" spans="1:10" s="34" customFormat="1" ht="15.75" customHeight="1" x14ac:dyDescent="0.25">
      <c r="A53" s="59">
        <v>379</v>
      </c>
      <c r="B53" s="80" t="s">
        <v>54</v>
      </c>
      <c r="C53" s="60" t="s">
        <v>53</v>
      </c>
      <c r="D53" s="60" t="s">
        <v>23</v>
      </c>
      <c r="E53" s="60" t="s">
        <v>45</v>
      </c>
      <c r="F53" s="59">
        <v>0</v>
      </c>
      <c r="G53" s="60" t="s">
        <v>24</v>
      </c>
      <c r="H53" s="59"/>
      <c r="I53" s="52">
        <f>I54</f>
        <v>15000</v>
      </c>
      <c r="J53" s="52"/>
    </row>
    <row r="54" spans="1:10" s="34" customFormat="1" ht="24.75" customHeight="1" x14ac:dyDescent="0.25">
      <c r="A54" s="61">
        <v>379</v>
      </c>
      <c r="B54" s="81" t="s">
        <v>55</v>
      </c>
      <c r="C54" s="62" t="s">
        <v>53</v>
      </c>
      <c r="D54" s="62" t="s">
        <v>23</v>
      </c>
      <c r="E54" s="62" t="s">
        <v>45</v>
      </c>
      <c r="F54" s="61">
        <v>0</v>
      </c>
      <c r="G54" s="62" t="s">
        <v>24</v>
      </c>
      <c r="H54" s="61">
        <v>310</v>
      </c>
      <c r="I54" s="51">
        <v>15000</v>
      </c>
      <c r="J54" s="51"/>
    </row>
    <row r="55" spans="1:10" s="33" customFormat="1" ht="15.75" customHeight="1" x14ac:dyDescent="0.2">
      <c r="A55" s="56">
        <v>379</v>
      </c>
      <c r="B55" s="83" t="s">
        <v>126</v>
      </c>
      <c r="C55" s="57" t="s">
        <v>40</v>
      </c>
      <c r="D55" s="57" t="s">
        <v>23</v>
      </c>
      <c r="E55" s="57"/>
      <c r="F55" s="56"/>
      <c r="G55" s="56"/>
      <c r="H55" s="56"/>
      <c r="I55" s="58">
        <f>I56</f>
        <v>46999.46</v>
      </c>
      <c r="J55" s="58"/>
    </row>
    <row r="56" spans="1:10" s="34" customFormat="1" ht="48.75" customHeight="1" x14ac:dyDescent="0.25">
      <c r="A56" s="59">
        <v>379</v>
      </c>
      <c r="B56" s="80" t="s">
        <v>149</v>
      </c>
      <c r="C56" s="60" t="s">
        <v>40</v>
      </c>
      <c r="D56" s="60" t="s">
        <v>23</v>
      </c>
      <c r="E56" s="60" t="s">
        <v>47</v>
      </c>
      <c r="F56" s="59">
        <v>0</v>
      </c>
      <c r="G56" s="60" t="s">
        <v>24</v>
      </c>
      <c r="H56" s="59"/>
      <c r="I56" s="52">
        <f>I57</f>
        <v>46999.46</v>
      </c>
      <c r="J56" s="52"/>
    </row>
    <row r="57" spans="1:10" s="20" customFormat="1" ht="24.75" customHeight="1" x14ac:dyDescent="0.25">
      <c r="A57" s="61">
        <v>379</v>
      </c>
      <c r="B57" s="75" t="s">
        <v>36</v>
      </c>
      <c r="C57" s="62" t="s">
        <v>40</v>
      </c>
      <c r="D57" s="62" t="s">
        <v>23</v>
      </c>
      <c r="E57" s="62" t="s">
        <v>47</v>
      </c>
      <c r="F57" s="61">
        <v>0</v>
      </c>
      <c r="G57" s="62" t="s">
        <v>24</v>
      </c>
      <c r="H57" s="61">
        <v>240</v>
      </c>
      <c r="I57" s="51">
        <v>46999.46</v>
      </c>
      <c r="J57" s="67"/>
    </row>
    <row r="58" spans="1:10" s="33" customFormat="1" ht="24" customHeight="1" x14ac:dyDescent="0.2">
      <c r="A58" s="56">
        <v>379</v>
      </c>
      <c r="B58" s="145" t="s">
        <v>140</v>
      </c>
      <c r="C58" s="57" t="s">
        <v>56</v>
      </c>
      <c r="D58" s="57" t="s">
        <v>46</v>
      </c>
      <c r="E58" s="57"/>
      <c r="F58" s="56"/>
      <c r="G58" s="56"/>
      <c r="H58" s="56"/>
      <c r="I58" s="58">
        <f>I59+I61+I63+I65</f>
        <v>1657140</v>
      </c>
      <c r="J58" s="58">
        <f>J59</f>
        <v>0</v>
      </c>
    </row>
    <row r="59" spans="1:10" s="34" customFormat="1" ht="37.5" hidden="1" customHeight="1" x14ac:dyDescent="0.25">
      <c r="A59" s="59">
        <v>379</v>
      </c>
      <c r="B59" s="143" t="s">
        <v>148</v>
      </c>
      <c r="C59" s="142" t="s">
        <v>56</v>
      </c>
      <c r="D59" s="142" t="s">
        <v>46</v>
      </c>
      <c r="E59" s="142" t="s">
        <v>23</v>
      </c>
      <c r="F59" s="59">
        <v>0</v>
      </c>
      <c r="G59" s="60" t="s">
        <v>24</v>
      </c>
      <c r="H59" s="59"/>
      <c r="I59" s="52">
        <f>I60</f>
        <v>0</v>
      </c>
      <c r="J59" s="52">
        <f>J60</f>
        <v>0</v>
      </c>
    </row>
    <row r="60" spans="1:10" s="20" customFormat="1" ht="24" hidden="1" customHeight="1" x14ac:dyDescent="0.25">
      <c r="A60" s="61">
        <v>379</v>
      </c>
      <c r="B60" s="92" t="s">
        <v>57</v>
      </c>
      <c r="C60" s="141" t="s">
        <v>56</v>
      </c>
      <c r="D60" s="141" t="s">
        <v>46</v>
      </c>
      <c r="E60" s="141" t="s">
        <v>23</v>
      </c>
      <c r="F60" s="61">
        <v>0</v>
      </c>
      <c r="G60" s="62" t="s">
        <v>24</v>
      </c>
      <c r="H60" s="61">
        <v>540</v>
      </c>
      <c r="I60" s="51"/>
      <c r="J60" s="67"/>
    </row>
    <row r="61" spans="1:10" s="34" customFormat="1" ht="48" customHeight="1" x14ac:dyDescent="0.25">
      <c r="A61" s="59">
        <v>379</v>
      </c>
      <c r="B61" s="144" t="s">
        <v>150</v>
      </c>
      <c r="C61" s="142" t="s">
        <v>56</v>
      </c>
      <c r="D61" s="142" t="s">
        <v>46</v>
      </c>
      <c r="E61" s="142" t="s">
        <v>49</v>
      </c>
      <c r="F61" s="59">
        <v>0</v>
      </c>
      <c r="G61" s="60" t="s">
        <v>24</v>
      </c>
      <c r="H61" s="59"/>
      <c r="I61" s="52">
        <f>I62</f>
        <v>1361146</v>
      </c>
      <c r="J61" s="52">
        <f>J62</f>
        <v>0</v>
      </c>
    </row>
    <row r="62" spans="1:10" s="20" customFormat="1" ht="24" customHeight="1" x14ac:dyDescent="0.25">
      <c r="A62" s="61">
        <v>379</v>
      </c>
      <c r="B62" s="92" t="s">
        <v>57</v>
      </c>
      <c r="C62" s="141" t="s">
        <v>56</v>
      </c>
      <c r="D62" s="141" t="s">
        <v>46</v>
      </c>
      <c r="E62" s="141" t="s">
        <v>49</v>
      </c>
      <c r="F62" s="61">
        <v>0</v>
      </c>
      <c r="G62" s="62" t="s">
        <v>24</v>
      </c>
      <c r="H62" s="61">
        <v>540</v>
      </c>
      <c r="I62" s="51">
        <v>1361146</v>
      </c>
      <c r="J62" s="67"/>
    </row>
    <row r="63" spans="1:10" s="34" customFormat="1" ht="48.75" customHeight="1" x14ac:dyDescent="0.25">
      <c r="A63" s="59">
        <v>379</v>
      </c>
      <c r="B63" s="80" t="s">
        <v>149</v>
      </c>
      <c r="C63" s="142" t="s">
        <v>56</v>
      </c>
      <c r="D63" s="142" t="s">
        <v>46</v>
      </c>
      <c r="E63" s="60" t="s">
        <v>47</v>
      </c>
      <c r="F63" s="59">
        <v>0</v>
      </c>
      <c r="G63" s="60" t="s">
        <v>24</v>
      </c>
      <c r="H63" s="59"/>
      <c r="I63" s="52">
        <f>I64</f>
        <v>123504</v>
      </c>
      <c r="J63" s="52"/>
    </row>
    <row r="64" spans="1:10" s="20" customFormat="1" ht="24.75" customHeight="1" x14ac:dyDescent="0.25">
      <c r="A64" s="61">
        <v>379</v>
      </c>
      <c r="B64" s="92" t="s">
        <v>57</v>
      </c>
      <c r="C64" s="141" t="s">
        <v>56</v>
      </c>
      <c r="D64" s="141" t="s">
        <v>46</v>
      </c>
      <c r="E64" s="62" t="s">
        <v>47</v>
      </c>
      <c r="F64" s="61">
        <v>0</v>
      </c>
      <c r="G64" s="62" t="s">
        <v>24</v>
      </c>
      <c r="H64" s="61">
        <v>540</v>
      </c>
      <c r="I64" s="51">
        <v>123504</v>
      </c>
      <c r="J64" s="67"/>
    </row>
    <row r="65" spans="1:10" s="34" customFormat="1" ht="48.75" customHeight="1" x14ac:dyDescent="0.25">
      <c r="A65" s="59">
        <v>379</v>
      </c>
      <c r="B65" s="139" t="s">
        <v>133</v>
      </c>
      <c r="C65" s="142" t="s">
        <v>56</v>
      </c>
      <c r="D65" s="142" t="s">
        <v>46</v>
      </c>
      <c r="E65" s="142" t="s">
        <v>122</v>
      </c>
      <c r="F65" s="59">
        <v>0</v>
      </c>
      <c r="G65" s="60" t="s">
        <v>24</v>
      </c>
      <c r="H65" s="59"/>
      <c r="I65" s="52">
        <f>I66</f>
        <v>172490</v>
      </c>
      <c r="J65" s="52"/>
    </row>
    <row r="66" spans="1:10" s="20" customFormat="1" ht="24.75" customHeight="1" x14ac:dyDescent="0.25">
      <c r="A66" s="61">
        <v>379</v>
      </c>
      <c r="B66" s="92" t="s">
        <v>57</v>
      </c>
      <c r="C66" s="141" t="s">
        <v>56</v>
      </c>
      <c r="D66" s="141" t="s">
        <v>46</v>
      </c>
      <c r="E66" s="141" t="s">
        <v>122</v>
      </c>
      <c r="F66" s="61">
        <v>0</v>
      </c>
      <c r="G66" s="62" t="s">
        <v>24</v>
      </c>
      <c r="H66" s="61">
        <v>540</v>
      </c>
      <c r="I66" s="51">
        <v>172490</v>
      </c>
      <c r="J66" s="67"/>
    </row>
    <row r="67" spans="1:10" s="34" customFormat="1" ht="15.75" customHeight="1" x14ac:dyDescent="0.25">
      <c r="A67" s="61"/>
      <c r="B67" s="81" t="s">
        <v>58</v>
      </c>
      <c r="C67" s="62"/>
      <c r="D67" s="62"/>
      <c r="E67" s="62"/>
      <c r="F67" s="61"/>
      <c r="G67" s="61"/>
      <c r="H67" s="61"/>
      <c r="I67" s="54">
        <f>I7+I10+I17+I20+I25+I29+I33+I36+I39+I42+I45+I49+I52+I55+I58</f>
        <v>7464753.4699999997</v>
      </c>
      <c r="J67" s="54">
        <f>J7+J10+J17+J20+J25+J29+J33+J36+J39+J42+J45+J49+J52+J55+J58</f>
        <v>115070</v>
      </c>
    </row>
    <row r="68" spans="1:10" x14ac:dyDescent="0.25">
      <c r="C68" s="5"/>
      <c r="D68" s="5"/>
      <c r="E68" s="5"/>
    </row>
    <row r="69" spans="1:10" x14ac:dyDescent="0.25">
      <c r="C69" s="5"/>
      <c r="D69" s="5"/>
      <c r="E69" s="5"/>
      <c r="I69" s="50"/>
    </row>
    <row r="70" spans="1:10" x14ac:dyDescent="0.25">
      <c r="C70" s="5"/>
      <c r="D70" s="5"/>
      <c r="E70" s="5"/>
    </row>
    <row r="71" spans="1:10" x14ac:dyDescent="0.25">
      <c r="C71" s="5"/>
      <c r="D71" s="5"/>
      <c r="E71" s="5"/>
    </row>
    <row r="72" spans="1:10" x14ac:dyDescent="0.25">
      <c r="C72" s="5"/>
      <c r="D72" s="5"/>
      <c r="E72" s="5"/>
    </row>
    <row r="73" spans="1:10" x14ac:dyDescent="0.25">
      <c r="C73" s="5"/>
      <c r="D73" s="5"/>
      <c r="E73" s="5"/>
    </row>
    <row r="74" spans="1:10" x14ac:dyDescent="0.25">
      <c r="C74" s="5"/>
      <c r="D74" s="5"/>
      <c r="E74" s="5"/>
    </row>
    <row r="75" spans="1:10" x14ac:dyDescent="0.25">
      <c r="C75" s="5"/>
      <c r="D75" s="5"/>
      <c r="E75" s="5"/>
    </row>
    <row r="76" spans="1:10" x14ac:dyDescent="0.25">
      <c r="C76" s="5"/>
      <c r="D76" s="5"/>
      <c r="E76" s="5"/>
    </row>
    <row r="77" spans="1:10" x14ac:dyDescent="0.25">
      <c r="C77" s="5"/>
      <c r="D77" s="5"/>
      <c r="E77" s="5"/>
    </row>
    <row r="78" spans="1:10" x14ac:dyDescent="0.25">
      <c r="C78" s="5"/>
      <c r="D78" s="5"/>
      <c r="E78" s="5"/>
    </row>
    <row r="79" spans="1:10" x14ac:dyDescent="0.25">
      <c r="C79" s="5"/>
      <c r="D79" s="5"/>
      <c r="E79" s="5"/>
    </row>
    <row r="80" spans="1:10" x14ac:dyDescent="0.25">
      <c r="C80" s="5"/>
      <c r="D80" s="5"/>
      <c r="E80" s="5"/>
    </row>
    <row r="81" spans="3:5" x14ac:dyDescent="0.25">
      <c r="C81" s="5"/>
      <c r="D81" s="5"/>
      <c r="E81" s="5"/>
    </row>
    <row r="82" spans="3:5" x14ac:dyDescent="0.25">
      <c r="C82" s="5"/>
      <c r="D82" s="5"/>
      <c r="E82" s="5"/>
    </row>
    <row r="83" spans="3:5" x14ac:dyDescent="0.25">
      <c r="C83" s="5"/>
      <c r="D83" s="5"/>
      <c r="E83" s="5"/>
    </row>
    <row r="84" spans="3:5" x14ac:dyDescent="0.25">
      <c r="C84" s="5"/>
      <c r="D84" s="5"/>
      <c r="E84" s="5"/>
    </row>
    <row r="85" spans="3:5" x14ac:dyDescent="0.25">
      <c r="C85" s="5"/>
      <c r="D85" s="5"/>
      <c r="E85" s="5"/>
    </row>
    <row r="86" spans="3:5" x14ac:dyDescent="0.25">
      <c r="C86" s="5"/>
      <c r="D86" s="5"/>
      <c r="E86" s="5"/>
    </row>
    <row r="87" spans="3:5" x14ac:dyDescent="0.25">
      <c r="C87" s="5"/>
      <c r="D87" s="5"/>
      <c r="E87" s="5"/>
    </row>
    <row r="88" spans="3:5" x14ac:dyDescent="0.25">
      <c r="C88" s="5"/>
      <c r="D88" s="5"/>
      <c r="E88" s="5"/>
    </row>
    <row r="89" spans="3:5" x14ac:dyDescent="0.25">
      <c r="C89" s="5"/>
      <c r="D89" s="5"/>
      <c r="E89" s="5"/>
    </row>
    <row r="90" spans="3:5" x14ac:dyDescent="0.25">
      <c r="C90" s="5"/>
      <c r="D90" s="5"/>
      <c r="E90" s="5"/>
    </row>
    <row r="91" spans="3:5" x14ac:dyDescent="0.25">
      <c r="C91" s="5"/>
      <c r="D91" s="5"/>
      <c r="E91" s="5"/>
    </row>
    <row r="92" spans="3:5" x14ac:dyDescent="0.25">
      <c r="C92" s="5"/>
      <c r="D92" s="5"/>
      <c r="E92" s="5"/>
    </row>
    <row r="93" spans="3:5" x14ac:dyDescent="0.25">
      <c r="C93" s="5"/>
      <c r="D93" s="5"/>
      <c r="E93" s="5"/>
    </row>
    <row r="94" spans="3:5" x14ac:dyDescent="0.25">
      <c r="C94" s="5"/>
      <c r="D94" s="5"/>
      <c r="E94" s="5"/>
    </row>
    <row r="95" spans="3:5" x14ac:dyDescent="0.25">
      <c r="C95" s="5"/>
      <c r="D95" s="5"/>
      <c r="E95" s="5"/>
    </row>
    <row r="96" spans="3:5" x14ac:dyDescent="0.25">
      <c r="C96" s="5"/>
      <c r="D96" s="5"/>
      <c r="E96" s="5"/>
    </row>
    <row r="97" spans="3:5" x14ac:dyDescent="0.25">
      <c r="C97" s="5"/>
      <c r="D97" s="5"/>
      <c r="E97" s="5"/>
    </row>
    <row r="98" spans="3:5" x14ac:dyDescent="0.25">
      <c r="C98" s="5"/>
      <c r="D98" s="5"/>
      <c r="E98" s="5"/>
    </row>
    <row r="99" spans="3:5" x14ac:dyDescent="0.25">
      <c r="C99" s="5"/>
      <c r="D99" s="5"/>
      <c r="E99" s="5"/>
    </row>
    <row r="100" spans="3:5" x14ac:dyDescent="0.25">
      <c r="C100" s="5"/>
      <c r="D100" s="5"/>
      <c r="E100" s="5"/>
    </row>
    <row r="101" spans="3:5" x14ac:dyDescent="0.25">
      <c r="C101" s="5"/>
      <c r="D101" s="5"/>
      <c r="E101" s="5"/>
    </row>
    <row r="102" spans="3:5" x14ac:dyDescent="0.25">
      <c r="C102" s="5"/>
      <c r="D102" s="5"/>
      <c r="E102" s="5"/>
    </row>
    <row r="103" spans="3:5" x14ac:dyDescent="0.25">
      <c r="C103" s="5"/>
      <c r="D103" s="5"/>
      <c r="E103" s="5"/>
    </row>
    <row r="104" spans="3:5" x14ac:dyDescent="0.25">
      <c r="C104" s="5"/>
      <c r="D104" s="5"/>
      <c r="E104" s="5"/>
    </row>
    <row r="105" spans="3:5" x14ac:dyDescent="0.25">
      <c r="C105" s="5"/>
      <c r="D105" s="5"/>
      <c r="E105" s="5"/>
    </row>
    <row r="106" spans="3:5" x14ac:dyDescent="0.25">
      <c r="C106" s="5"/>
      <c r="D106" s="5"/>
      <c r="E106" s="5"/>
    </row>
    <row r="107" spans="3:5" x14ac:dyDescent="0.25">
      <c r="C107" s="5"/>
      <c r="D107" s="5"/>
      <c r="E107" s="5"/>
    </row>
    <row r="108" spans="3:5" x14ac:dyDescent="0.25">
      <c r="C108" s="5"/>
      <c r="D108" s="5"/>
      <c r="E108" s="5"/>
    </row>
    <row r="109" spans="3:5" x14ac:dyDescent="0.25">
      <c r="C109" s="5"/>
      <c r="D109" s="5"/>
      <c r="E109" s="5"/>
    </row>
    <row r="110" spans="3:5" x14ac:dyDescent="0.25">
      <c r="C110" s="5"/>
      <c r="D110" s="5"/>
      <c r="E110" s="5"/>
    </row>
    <row r="111" spans="3:5" x14ac:dyDescent="0.25">
      <c r="C111" s="5"/>
      <c r="D111" s="5"/>
      <c r="E111" s="5"/>
    </row>
    <row r="112" spans="3:5" x14ac:dyDescent="0.25">
      <c r="C112" s="5"/>
      <c r="D112" s="5"/>
      <c r="E112" s="5"/>
    </row>
    <row r="113" spans="3:5" x14ac:dyDescent="0.25">
      <c r="C113" s="5"/>
      <c r="D113" s="5"/>
      <c r="E113" s="5"/>
    </row>
    <row r="114" spans="3:5" x14ac:dyDescent="0.25">
      <c r="C114" s="5"/>
      <c r="D114" s="5"/>
      <c r="E114" s="5"/>
    </row>
    <row r="115" spans="3:5" x14ac:dyDescent="0.25">
      <c r="C115" s="5"/>
      <c r="D115" s="5"/>
      <c r="E115" s="5"/>
    </row>
    <row r="116" spans="3:5" x14ac:dyDescent="0.25">
      <c r="C116" s="5"/>
      <c r="D116" s="5"/>
      <c r="E116" s="5"/>
    </row>
    <row r="117" spans="3:5" x14ac:dyDescent="0.25">
      <c r="C117" s="5"/>
      <c r="D117" s="5"/>
      <c r="E117" s="5"/>
    </row>
    <row r="118" spans="3:5" x14ac:dyDescent="0.25">
      <c r="C118" s="5"/>
      <c r="D118" s="5"/>
      <c r="E118" s="5"/>
    </row>
    <row r="119" spans="3:5" x14ac:dyDescent="0.25">
      <c r="C119" s="5"/>
      <c r="D119" s="5"/>
      <c r="E119" s="5"/>
    </row>
    <row r="120" spans="3:5" x14ac:dyDescent="0.25">
      <c r="C120" s="5"/>
      <c r="D120" s="5"/>
      <c r="E120" s="5"/>
    </row>
    <row r="121" spans="3:5" x14ac:dyDescent="0.25">
      <c r="C121" s="5"/>
      <c r="D121" s="5"/>
      <c r="E121" s="5"/>
    </row>
    <row r="122" spans="3:5" x14ac:dyDescent="0.25">
      <c r="C122" s="5"/>
      <c r="D122" s="5"/>
      <c r="E122" s="5"/>
    </row>
    <row r="123" spans="3:5" x14ac:dyDescent="0.25">
      <c r="C123" s="5"/>
      <c r="D123" s="5"/>
      <c r="E123" s="5"/>
    </row>
    <row r="124" spans="3:5" x14ac:dyDescent="0.25">
      <c r="C124" s="5"/>
      <c r="D124" s="5"/>
      <c r="E124" s="5"/>
    </row>
    <row r="125" spans="3:5" x14ac:dyDescent="0.25">
      <c r="C125" s="5"/>
      <c r="D125" s="5"/>
      <c r="E125" s="5"/>
    </row>
    <row r="126" spans="3:5" x14ac:dyDescent="0.25">
      <c r="C126" s="5"/>
      <c r="D126" s="5"/>
      <c r="E126" s="5"/>
    </row>
  </sheetData>
  <mergeCells count="11">
    <mergeCell ref="A1:J1"/>
    <mergeCell ref="H4:H5"/>
    <mergeCell ref="I4:J4"/>
    <mergeCell ref="B6:J6"/>
    <mergeCell ref="D2:J2"/>
    <mergeCell ref="A3:J3"/>
    <mergeCell ref="A4:A5"/>
    <mergeCell ref="B4:B5"/>
    <mergeCell ref="C4:C5"/>
    <mergeCell ref="D4:D5"/>
    <mergeCell ref="E4:G5"/>
  </mergeCells>
  <pageMargins left="0.70866141732283472" right="0.3125" top="0.39262820512820512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E40"/>
  <sheetViews>
    <sheetView view="pageLayout" zoomScale="130" zoomScaleNormal="90" zoomScaleSheetLayoutView="120" zoomScalePageLayoutView="130" workbookViewId="0">
      <selection activeCell="B2" sqref="B2:E2"/>
    </sheetView>
  </sheetViews>
  <sheetFormatPr defaultRowHeight="15" x14ac:dyDescent="0.25"/>
  <cols>
    <col min="1" max="1" width="44.5703125" style="23" customWidth="1"/>
    <col min="2" max="2" width="15.140625" customWidth="1"/>
    <col min="4" max="4" width="12" style="115" customWidth="1"/>
    <col min="5" max="5" width="11.42578125" style="115" customWidth="1"/>
  </cols>
  <sheetData>
    <row r="1" spans="1:5" ht="59.25" customHeight="1" x14ac:dyDescent="0.25">
      <c r="A1" s="191" t="s">
        <v>167</v>
      </c>
      <c r="B1" s="191"/>
      <c r="C1" s="191"/>
      <c r="D1" s="191"/>
      <c r="E1" s="191"/>
    </row>
    <row r="2" spans="1:5" ht="84.75" customHeight="1" x14ac:dyDescent="0.25">
      <c r="B2" s="192" t="s">
        <v>194</v>
      </c>
      <c r="C2" s="193"/>
      <c r="D2" s="193"/>
      <c r="E2" s="193"/>
    </row>
    <row r="3" spans="1:5" ht="56.25" customHeight="1" x14ac:dyDescent="0.25">
      <c r="A3" s="194" t="s">
        <v>156</v>
      </c>
      <c r="B3" s="194"/>
      <c r="C3" s="194"/>
      <c r="D3" s="194"/>
      <c r="E3" s="194"/>
    </row>
    <row r="4" spans="1:5" x14ac:dyDescent="0.25">
      <c r="A4" s="196" t="s">
        <v>0</v>
      </c>
      <c r="B4" s="196" t="s">
        <v>29</v>
      </c>
      <c r="C4" s="196" t="s">
        <v>30</v>
      </c>
      <c r="D4" s="195" t="s">
        <v>95</v>
      </c>
      <c r="E4" s="195"/>
    </row>
    <row r="5" spans="1:5" ht="36" customHeight="1" x14ac:dyDescent="0.25">
      <c r="A5" s="197"/>
      <c r="B5" s="197"/>
      <c r="C5" s="197"/>
      <c r="D5" s="103" t="s">
        <v>59</v>
      </c>
      <c r="E5" s="104" t="s">
        <v>60</v>
      </c>
    </row>
    <row r="6" spans="1:5" s="36" customFormat="1" ht="36" customHeight="1" x14ac:dyDescent="0.25">
      <c r="A6" s="146" t="s">
        <v>148</v>
      </c>
      <c r="B6" s="90" t="s">
        <v>61</v>
      </c>
      <c r="C6" s="91"/>
      <c r="D6" s="105">
        <f>D7+D8</f>
        <v>979843.94</v>
      </c>
      <c r="E6" s="105">
        <f>E7+E8</f>
        <v>0</v>
      </c>
    </row>
    <row r="7" spans="1:5" s="36" customFormat="1" ht="21.75" customHeight="1" x14ac:dyDescent="0.25">
      <c r="A7" s="92" t="s">
        <v>36</v>
      </c>
      <c r="B7" s="93" t="s">
        <v>61</v>
      </c>
      <c r="C7" s="91">
        <v>240</v>
      </c>
      <c r="D7" s="106">
        <f>904600+75243.94</f>
        <v>979843.94</v>
      </c>
      <c r="E7" s="107"/>
    </row>
    <row r="8" spans="1:5" s="36" customFormat="1" ht="17.25" hidden="1" customHeight="1" x14ac:dyDescent="0.25">
      <c r="A8" s="92" t="s">
        <v>57</v>
      </c>
      <c r="B8" s="93" t="s">
        <v>61</v>
      </c>
      <c r="C8" s="91">
        <v>540</v>
      </c>
      <c r="D8" s="107"/>
      <c r="E8" s="107"/>
    </row>
    <row r="9" spans="1:5" s="36" customFormat="1" ht="44.25" customHeight="1" x14ac:dyDescent="0.25">
      <c r="A9" s="146" t="s">
        <v>154</v>
      </c>
      <c r="B9" s="90" t="s">
        <v>62</v>
      </c>
      <c r="C9" s="91"/>
      <c r="D9" s="105">
        <f>D10</f>
        <v>2041797.46</v>
      </c>
      <c r="E9" s="105"/>
    </row>
    <row r="10" spans="1:5" s="36" customFormat="1" ht="24.75" customHeight="1" x14ac:dyDescent="0.25">
      <c r="A10" s="92" t="s">
        <v>36</v>
      </c>
      <c r="B10" s="93" t="s">
        <v>62</v>
      </c>
      <c r="C10" s="93">
        <v>240</v>
      </c>
      <c r="D10" s="106">
        <v>2041797.46</v>
      </c>
      <c r="E10" s="106"/>
    </row>
    <row r="11" spans="1:5" s="36" customFormat="1" ht="55.5" hidden="1" customHeight="1" x14ac:dyDescent="0.25">
      <c r="A11" s="38" t="s">
        <v>139</v>
      </c>
      <c r="B11" s="90" t="s">
        <v>127</v>
      </c>
      <c r="C11" s="91"/>
      <c r="D11" s="105">
        <f>D12</f>
        <v>0</v>
      </c>
      <c r="E11" s="107"/>
    </row>
    <row r="12" spans="1:5" s="36" customFormat="1" ht="24.75" hidden="1" customHeight="1" x14ac:dyDescent="0.25">
      <c r="A12" s="92" t="s">
        <v>36</v>
      </c>
      <c r="B12" s="93" t="s">
        <v>127</v>
      </c>
      <c r="C12" s="93">
        <v>240</v>
      </c>
      <c r="D12" s="106"/>
      <c r="E12" s="106"/>
    </row>
    <row r="13" spans="1:5" s="36" customFormat="1" ht="36.75" customHeight="1" x14ac:dyDescent="0.25">
      <c r="A13" s="94" t="s">
        <v>151</v>
      </c>
      <c r="B13" s="90" t="s">
        <v>63</v>
      </c>
      <c r="C13" s="91"/>
      <c r="D13" s="105">
        <f>D14</f>
        <v>1361146</v>
      </c>
      <c r="E13" s="107"/>
    </row>
    <row r="14" spans="1:5" s="36" customFormat="1" ht="12" customHeight="1" x14ac:dyDescent="0.25">
      <c r="A14" s="92" t="s">
        <v>57</v>
      </c>
      <c r="B14" s="93" t="s">
        <v>63</v>
      </c>
      <c r="C14" s="91">
        <v>540</v>
      </c>
      <c r="D14" s="107">
        <v>1361146</v>
      </c>
      <c r="E14" s="107"/>
    </row>
    <row r="15" spans="1:5" s="36" customFormat="1" ht="45.75" customHeight="1" x14ac:dyDescent="0.25">
      <c r="A15" s="38" t="s">
        <v>136</v>
      </c>
      <c r="B15" s="90" t="s">
        <v>64</v>
      </c>
      <c r="C15" s="91"/>
      <c r="D15" s="108">
        <f>SUM(D17:D17)+D16</f>
        <v>165000</v>
      </c>
      <c r="E15" s="108">
        <f>SUM(E17:E17)</f>
        <v>0</v>
      </c>
    </row>
    <row r="16" spans="1:5" s="36" customFormat="1" ht="27" customHeight="1" x14ac:dyDescent="0.25">
      <c r="A16" s="92" t="s">
        <v>36</v>
      </c>
      <c r="B16" s="93" t="s">
        <v>64</v>
      </c>
      <c r="C16" s="91">
        <v>240</v>
      </c>
      <c r="D16" s="107">
        <f>45000+115000</f>
        <v>160000</v>
      </c>
      <c r="E16" s="108"/>
    </row>
    <row r="17" spans="1:5" s="36" customFormat="1" ht="23.25" customHeight="1" x14ac:dyDescent="0.25">
      <c r="A17" s="92" t="s">
        <v>38</v>
      </c>
      <c r="B17" s="93" t="s">
        <v>64</v>
      </c>
      <c r="C17" s="91">
        <v>850</v>
      </c>
      <c r="D17" s="107">
        <v>5000</v>
      </c>
      <c r="E17" s="107"/>
    </row>
    <row r="18" spans="1:5" s="36" customFormat="1" ht="47.25" customHeight="1" x14ac:dyDescent="0.25">
      <c r="A18" s="38" t="s">
        <v>135</v>
      </c>
      <c r="B18" s="90" t="s">
        <v>128</v>
      </c>
      <c r="C18" s="91"/>
      <c r="D18" s="105">
        <f>D19</f>
        <v>56000</v>
      </c>
      <c r="E18" s="105">
        <f>E19</f>
        <v>0</v>
      </c>
    </row>
    <row r="19" spans="1:5" s="36" customFormat="1" ht="26.25" customHeight="1" x14ac:dyDescent="0.25">
      <c r="A19" s="92" t="s">
        <v>36</v>
      </c>
      <c r="B19" s="93" t="s">
        <v>128</v>
      </c>
      <c r="C19" s="91">
        <v>240</v>
      </c>
      <c r="D19" s="107">
        <f>50000+6000</f>
        <v>56000</v>
      </c>
      <c r="E19" s="107"/>
    </row>
    <row r="20" spans="1:5" s="36" customFormat="1" ht="36.75" customHeight="1" x14ac:dyDescent="0.25">
      <c r="A20" s="94" t="s">
        <v>149</v>
      </c>
      <c r="B20" s="90" t="s">
        <v>65</v>
      </c>
      <c r="C20" s="91"/>
      <c r="D20" s="105">
        <f>D21+D22</f>
        <v>170503.46</v>
      </c>
      <c r="E20" s="107"/>
    </row>
    <row r="21" spans="1:5" s="36" customFormat="1" ht="25.5" customHeight="1" x14ac:dyDescent="0.25">
      <c r="A21" s="92" t="s">
        <v>36</v>
      </c>
      <c r="B21" s="93" t="s">
        <v>65</v>
      </c>
      <c r="C21" s="91">
        <v>240</v>
      </c>
      <c r="D21" s="107">
        <v>46999.46</v>
      </c>
      <c r="E21" s="107"/>
    </row>
    <row r="22" spans="1:5" s="36" customFormat="1" ht="18.75" customHeight="1" x14ac:dyDescent="0.25">
      <c r="A22" s="92" t="s">
        <v>57</v>
      </c>
      <c r="B22" s="93" t="s">
        <v>65</v>
      </c>
      <c r="C22" s="91">
        <v>540</v>
      </c>
      <c r="D22" s="107">
        <v>123504</v>
      </c>
      <c r="E22" s="107"/>
    </row>
    <row r="23" spans="1:5" s="36" customFormat="1" ht="48.75" customHeight="1" x14ac:dyDescent="0.25">
      <c r="A23" s="89" t="s">
        <v>189</v>
      </c>
      <c r="B23" s="90" t="s">
        <v>190</v>
      </c>
      <c r="C23" s="91"/>
      <c r="D23" s="108">
        <f>D24</f>
        <v>103000</v>
      </c>
      <c r="E23" s="107"/>
    </row>
    <row r="24" spans="1:5" s="36" customFormat="1" ht="36" customHeight="1" x14ac:dyDescent="0.25">
      <c r="A24" s="92" t="s">
        <v>36</v>
      </c>
      <c r="B24" s="93" t="s">
        <v>190</v>
      </c>
      <c r="C24" s="91">
        <v>240</v>
      </c>
      <c r="D24" s="107">
        <v>103000</v>
      </c>
      <c r="E24" s="107"/>
    </row>
    <row r="25" spans="1:5" s="36" customFormat="1" ht="46.5" customHeight="1" x14ac:dyDescent="0.25">
      <c r="A25" s="38" t="s">
        <v>133</v>
      </c>
      <c r="B25" s="90" t="s">
        <v>141</v>
      </c>
      <c r="C25" s="91"/>
      <c r="D25" s="105">
        <f>D27+D26+D29+D28</f>
        <v>2565462.61</v>
      </c>
      <c r="E25" s="105">
        <f>E27+E26+E29</f>
        <v>115070</v>
      </c>
    </row>
    <row r="26" spans="1:5" s="36" customFormat="1" ht="22.5" customHeight="1" x14ac:dyDescent="0.25">
      <c r="A26" s="92" t="s">
        <v>37</v>
      </c>
      <c r="B26" s="93" t="s">
        <v>141</v>
      </c>
      <c r="C26" s="91">
        <v>120</v>
      </c>
      <c r="D26" s="106">
        <f>101506+516024+1072648+323940+155976</f>
        <v>2170094</v>
      </c>
      <c r="E26" s="149">
        <v>101506</v>
      </c>
    </row>
    <row r="27" spans="1:5" s="36" customFormat="1" ht="25.5" customHeight="1" x14ac:dyDescent="0.25">
      <c r="A27" s="92" t="s">
        <v>36</v>
      </c>
      <c r="B27" s="93" t="s">
        <v>141</v>
      </c>
      <c r="C27" s="91">
        <v>240</v>
      </c>
      <c r="D27" s="107">
        <f>180217+48661.61-6000</f>
        <v>222878.61</v>
      </c>
      <c r="E27" s="149">
        <v>13564</v>
      </c>
    </row>
    <row r="28" spans="1:5" s="36" customFormat="1" ht="15" customHeight="1" x14ac:dyDescent="0.25">
      <c r="A28" s="92" t="s">
        <v>57</v>
      </c>
      <c r="B28" s="93" t="s">
        <v>141</v>
      </c>
      <c r="C28" s="91">
        <v>540</v>
      </c>
      <c r="D28" s="107">
        <v>172490</v>
      </c>
      <c r="E28" s="107"/>
    </row>
    <row r="29" spans="1:5" s="36" customFormat="1" ht="21" hidden="1" customHeight="1" x14ac:dyDescent="0.25">
      <c r="A29" s="92" t="s">
        <v>38</v>
      </c>
      <c r="B29" s="93" t="s">
        <v>141</v>
      </c>
      <c r="C29" s="91">
        <v>850</v>
      </c>
      <c r="D29" s="107"/>
      <c r="E29" s="106"/>
    </row>
    <row r="30" spans="1:5" s="35" customFormat="1" ht="46.5" hidden="1" customHeight="1" x14ac:dyDescent="0.2">
      <c r="A30" s="38" t="s">
        <v>134</v>
      </c>
      <c r="B30" s="95" t="s">
        <v>142</v>
      </c>
      <c r="C30" s="96"/>
      <c r="D30" s="109">
        <f>D31</f>
        <v>0</v>
      </c>
      <c r="E30" s="109">
        <f>E31</f>
        <v>0</v>
      </c>
    </row>
    <row r="31" spans="1:5" s="7" customFormat="1" ht="26.25" hidden="1" customHeight="1" x14ac:dyDescent="0.25">
      <c r="A31" s="97" t="s">
        <v>36</v>
      </c>
      <c r="B31" s="98" t="s">
        <v>142</v>
      </c>
      <c r="C31" s="99">
        <v>240</v>
      </c>
      <c r="D31" s="111"/>
      <c r="E31" s="112"/>
    </row>
    <row r="32" spans="1:5" s="35" customFormat="1" ht="46.5" hidden="1" customHeight="1" x14ac:dyDescent="0.2">
      <c r="A32" s="116" t="s">
        <v>145</v>
      </c>
      <c r="B32" s="95" t="s">
        <v>129</v>
      </c>
      <c r="C32" s="96"/>
      <c r="D32" s="109">
        <f>D33</f>
        <v>0</v>
      </c>
      <c r="E32" s="109">
        <f>E33</f>
        <v>0</v>
      </c>
    </row>
    <row r="33" spans="1:5" s="7" customFormat="1" ht="26.25" hidden="1" customHeight="1" x14ac:dyDescent="0.25">
      <c r="A33" s="97" t="s">
        <v>36</v>
      </c>
      <c r="B33" s="98" t="s">
        <v>129</v>
      </c>
      <c r="C33" s="99">
        <v>240</v>
      </c>
      <c r="D33" s="111"/>
      <c r="E33" s="112"/>
    </row>
    <row r="34" spans="1:5" s="35" customFormat="1" ht="64.5" customHeight="1" x14ac:dyDescent="0.2">
      <c r="A34" s="38" t="s">
        <v>157</v>
      </c>
      <c r="B34" s="95" t="s">
        <v>73</v>
      </c>
      <c r="C34" s="96"/>
      <c r="D34" s="109">
        <f>D35</f>
        <v>2000</v>
      </c>
      <c r="E34" s="110"/>
    </row>
    <row r="35" spans="1:5" s="7" customFormat="1" ht="23.25" customHeight="1" x14ac:dyDescent="0.25">
      <c r="A35" s="97" t="s">
        <v>36</v>
      </c>
      <c r="B35" s="98" t="s">
        <v>73</v>
      </c>
      <c r="C35" s="99">
        <v>240</v>
      </c>
      <c r="D35" s="111">
        <v>2000</v>
      </c>
      <c r="E35" s="112"/>
    </row>
    <row r="36" spans="1:5" s="36" customFormat="1" ht="18" customHeight="1" x14ac:dyDescent="0.25">
      <c r="A36" s="89" t="s">
        <v>33</v>
      </c>
      <c r="B36" s="90" t="s">
        <v>66</v>
      </c>
      <c r="C36" s="100"/>
      <c r="D36" s="105">
        <f>D37+D38</f>
        <v>20000</v>
      </c>
      <c r="E36" s="108">
        <f>SUM(E37:E38)</f>
        <v>0</v>
      </c>
    </row>
    <row r="37" spans="1:5" s="36" customFormat="1" ht="16.5" customHeight="1" x14ac:dyDescent="0.25">
      <c r="A37" s="92" t="s">
        <v>55</v>
      </c>
      <c r="B37" s="93" t="s">
        <v>66</v>
      </c>
      <c r="C37" s="91">
        <v>310</v>
      </c>
      <c r="D37" s="106">
        <v>15000</v>
      </c>
      <c r="E37" s="107"/>
    </row>
    <row r="38" spans="1:5" s="36" customFormat="1" ht="12.75" customHeight="1" x14ac:dyDescent="0.25">
      <c r="A38" s="92" t="s">
        <v>41</v>
      </c>
      <c r="B38" s="93" t="s">
        <v>66</v>
      </c>
      <c r="C38" s="91">
        <v>870</v>
      </c>
      <c r="D38" s="149">
        <v>5000</v>
      </c>
      <c r="E38" s="106"/>
    </row>
    <row r="39" spans="1:5" s="1" customFormat="1" ht="31.5" customHeight="1" x14ac:dyDescent="0.2">
      <c r="A39" s="101" t="s">
        <v>67</v>
      </c>
      <c r="B39" s="102"/>
      <c r="C39" s="102"/>
      <c r="D39" s="113">
        <f>D6+D9+D11+D13+D15+D18+D20+D25+D30+D32+D34+D36+D23</f>
        <v>7464753.4700000007</v>
      </c>
      <c r="E39" s="113">
        <f>E6+E9+E11+E13+E15+E18+E20+E25+E30+E32+E34+E36</f>
        <v>115070</v>
      </c>
    </row>
    <row r="40" spans="1:5" x14ac:dyDescent="0.25">
      <c r="D40" s="114"/>
      <c r="E40" s="114"/>
    </row>
  </sheetData>
  <mergeCells count="7">
    <mergeCell ref="A1:E1"/>
    <mergeCell ref="B2:E2"/>
    <mergeCell ref="A3:E3"/>
    <mergeCell ref="D4:E4"/>
    <mergeCell ref="A4:A5"/>
    <mergeCell ref="B4:B5"/>
    <mergeCell ref="C4:C5"/>
  </mergeCells>
  <pageMargins left="0.7" right="0.35416666666666669" top="0.32852564102564102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F15"/>
  <sheetViews>
    <sheetView tabSelected="1" view="pageBreakPreview" zoomScaleNormal="100" zoomScaleSheetLayoutView="100" workbookViewId="0">
      <selection activeCell="C2" sqref="C2:F2"/>
    </sheetView>
  </sheetViews>
  <sheetFormatPr defaultRowHeight="15" x14ac:dyDescent="0.25"/>
  <cols>
    <col min="1" max="1" width="5.140625" customWidth="1"/>
    <col min="2" max="2" width="17" customWidth="1"/>
    <col min="3" max="3" width="32.85546875" customWidth="1"/>
    <col min="4" max="4" width="10.85546875" style="11" customWidth="1"/>
    <col min="5" max="5" width="11.42578125" style="11" customWidth="1"/>
    <col min="6" max="6" width="11.7109375" style="11" customWidth="1"/>
  </cols>
  <sheetData>
    <row r="1" spans="1:6" ht="42" customHeight="1" x14ac:dyDescent="0.25">
      <c r="A1" s="198" t="s">
        <v>173</v>
      </c>
      <c r="B1" s="198"/>
      <c r="C1" s="198"/>
      <c r="D1" s="198"/>
      <c r="E1" s="198"/>
      <c r="F1" s="198"/>
    </row>
    <row r="2" spans="1:6" ht="96.75" customHeight="1" x14ac:dyDescent="0.25">
      <c r="C2" s="199" t="s">
        <v>195</v>
      </c>
      <c r="D2" s="199"/>
      <c r="E2" s="199"/>
      <c r="F2" s="199"/>
    </row>
    <row r="3" spans="1:6" ht="32.25" customHeight="1" x14ac:dyDescent="0.25">
      <c r="A3" s="200" t="s">
        <v>159</v>
      </c>
      <c r="B3" s="200"/>
      <c r="C3" s="200"/>
      <c r="D3" s="200"/>
      <c r="E3" s="200"/>
      <c r="F3" s="200"/>
    </row>
    <row r="4" spans="1:6" ht="19.5" customHeight="1" x14ac:dyDescent="0.25">
      <c r="A4" s="201" t="s">
        <v>79</v>
      </c>
      <c r="B4" s="202" t="s">
        <v>68</v>
      </c>
      <c r="C4" s="203" t="s">
        <v>69</v>
      </c>
      <c r="D4" s="205" t="s">
        <v>96</v>
      </c>
      <c r="E4" s="205"/>
      <c r="F4" s="205"/>
    </row>
    <row r="5" spans="1:6" ht="54.75" customHeight="1" x14ac:dyDescent="0.25">
      <c r="A5" s="201"/>
      <c r="B5" s="202"/>
      <c r="C5" s="204"/>
      <c r="D5" s="117" t="s">
        <v>143</v>
      </c>
      <c r="E5" s="117" t="s">
        <v>147</v>
      </c>
      <c r="F5" s="117" t="s">
        <v>158</v>
      </c>
    </row>
    <row r="6" spans="1:6" ht="27.75" customHeight="1" x14ac:dyDescent="0.25">
      <c r="A6" s="118">
        <v>379</v>
      </c>
      <c r="B6" s="119" t="s">
        <v>2</v>
      </c>
      <c r="C6" s="120" t="s">
        <v>3</v>
      </c>
      <c r="D6" s="121">
        <f>D7</f>
        <v>1258854.4699999997</v>
      </c>
      <c r="E6" s="121">
        <f t="shared" ref="E6:F6" si="0">E7</f>
        <v>183000</v>
      </c>
      <c r="F6" s="121">
        <f t="shared" si="0"/>
        <v>57000</v>
      </c>
    </row>
    <row r="7" spans="1:6" ht="27.75" customHeight="1" x14ac:dyDescent="0.25">
      <c r="A7" s="122">
        <v>379</v>
      </c>
      <c r="B7" s="123" t="s">
        <v>4</v>
      </c>
      <c r="C7" s="124" t="s">
        <v>70</v>
      </c>
      <c r="D7" s="125">
        <f>D15+D11</f>
        <v>1258854.4699999997</v>
      </c>
      <c r="E7" s="125">
        <f t="shared" ref="E7:F7" si="1">E15+E11</f>
        <v>183000</v>
      </c>
      <c r="F7" s="125">
        <f t="shared" si="1"/>
        <v>57000</v>
      </c>
    </row>
    <row r="8" spans="1:6" ht="27.75" customHeight="1" x14ac:dyDescent="0.25">
      <c r="A8" s="118">
        <v>379</v>
      </c>
      <c r="B8" s="119" t="s">
        <v>5</v>
      </c>
      <c r="C8" s="120" t="s">
        <v>6</v>
      </c>
      <c r="D8" s="126">
        <f>D9</f>
        <v>-6205899</v>
      </c>
      <c r="E8" s="121">
        <f t="shared" ref="E8:F10" si="2">E9</f>
        <v>-3860540</v>
      </c>
      <c r="F8" s="121">
        <f t="shared" si="2"/>
        <v>-3430660</v>
      </c>
    </row>
    <row r="9" spans="1:6" ht="28.5" customHeight="1" x14ac:dyDescent="0.25">
      <c r="A9" s="122">
        <v>379</v>
      </c>
      <c r="B9" s="123" t="s">
        <v>7</v>
      </c>
      <c r="C9" s="124" t="s">
        <v>8</v>
      </c>
      <c r="D9" s="127">
        <f>D10</f>
        <v>-6205899</v>
      </c>
      <c r="E9" s="127">
        <f t="shared" si="2"/>
        <v>-3860540</v>
      </c>
      <c r="F9" s="127">
        <f t="shared" si="2"/>
        <v>-3430660</v>
      </c>
    </row>
    <row r="10" spans="1:6" ht="27.75" customHeight="1" x14ac:dyDescent="0.25">
      <c r="A10" s="122">
        <v>379</v>
      </c>
      <c r="B10" s="123" t="s">
        <v>9</v>
      </c>
      <c r="C10" s="124" t="s">
        <v>10</v>
      </c>
      <c r="D10" s="127">
        <f>D11</f>
        <v>-6205899</v>
      </c>
      <c r="E10" s="127">
        <f t="shared" si="2"/>
        <v>-3860540</v>
      </c>
      <c r="F10" s="127">
        <f t="shared" si="2"/>
        <v>-3430660</v>
      </c>
    </row>
    <row r="11" spans="1:6" ht="27.75" customHeight="1" x14ac:dyDescent="0.25">
      <c r="A11" s="122">
        <v>379</v>
      </c>
      <c r="B11" s="123" t="s">
        <v>11</v>
      </c>
      <c r="C11" s="124" t="s">
        <v>12</v>
      </c>
      <c r="D11" s="127">
        <v>-6205899</v>
      </c>
      <c r="E11" s="127">
        <v>-3860540</v>
      </c>
      <c r="F11" s="127">
        <v>-3430660</v>
      </c>
    </row>
    <row r="12" spans="1:6" ht="27.75" customHeight="1" x14ac:dyDescent="0.25">
      <c r="A12" s="118">
        <v>379</v>
      </c>
      <c r="B12" s="119" t="s">
        <v>13</v>
      </c>
      <c r="C12" s="120" t="s">
        <v>14</v>
      </c>
      <c r="D12" s="121">
        <f t="shared" ref="D12:F14" si="3">D13</f>
        <v>7464753.4699999997</v>
      </c>
      <c r="E12" s="121">
        <f t="shared" si="3"/>
        <v>4043540</v>
      </c>
      <c r="F12" s="121">
        <f t="shared" si="3"/>
        <v>3487660</v>
      </c>
    </row>
    <row r="13" spans="1:6" ht="27.75" customHeight="1" x14ac:dyDescent="0.25">
      <c r="A13" s="122">
        <v>379</v>
      </c>
      <c r="B13" s="123" t="s">
        <v>15</v>
      </c>
      <c r="C13" s="124" t="s">
        <v>16</v>
      </c>
      <c r="D13" s="127">
        <f>D14</f>
        <v>7464753.4699999997</v>
      </c>
      <c r="E13" s="127">
        <f t="shared" si="3"/>
        <v>4043540</v>
      </c>
      <c r="F13" s="127">
        <f t="shared" si="3"/>
        <v>3487660</v>
      </c>
    </row>
    <row r="14" spans="1:6" ht="27.75" customHeight="1" x14ac:dyDescent="0.25">
      <c r="A14" s="122">
        <v>379</v>
      </c>
      <c r="B14" s="123" t="s">
        <v>17</v>
      </c>
      <c r="C14" s="124" t="s">
        <v>18</v>
      </c>
      <c r="D14" s="127">
        <f>D15</f>
        <v>7464753.4699999997</v>
      </c>
      <c r="E14" s="127">
        <f t="shared" si="3"/>
        <v>4043540</v>
      </c>
      <c r="F14" s="127">
        <f t="shared" si="3"/>
        <v>3487660</v>
      </c>
    </row>
    <row r="15" spans="1:6" ht="27.75" customHeight="1" x14ac:dyDescent="0.25">
      <c r="A15" s="122">
        <v>379</v>
      </c>
      <c r="B15" s="123" t="s">
        <v>19</v>
      </c>
      <c r="C15" s="124" t="s">
        <v>20</v>
      </c>
      <c r="D15" s="127">
        <v>7464753.4699999997</v>
      </c>
      <c r="E15" s="127">
        <v>4043540</v>
      </c>
      <c r="F15" s="127">
        <v>3487660</v>
      </c>
    </row>
  </sheetData>
  <mergeCells count="7">
    <mergeCell ref="A1:F1"/>
    <mergeCell ref="C2:F2"/>
    <mergeCell ref="A3:F3"/>
    <mergeCell ref="A4:A5"/>
    <mergeCell ref="B4:B5"/>
    <mergeCell ref="C4:C5"/>
    <mergeCell ref="D4:F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32"/>
  <sheetViews>
    <sheetView view="pageLayout" zoomScaleNormal="100" workbookViewId="0">
      <selection activeCell="F25" sqref="F25"/>
    </sheetView>
  </sheetViews>
  <sheetFormatPr defaultRowHeight="15" x14ac:dyDescent="0.25"/>
  <cols>
    <col min="1" max="1" width="5.7109375" style="28" customWidth="1"/>
    <col min="2" max="2" width="17.140625" style="41" customWidth="1"/>
    <col min="3" max="3" width="39.42578125" style="40" customWidth="1"/>
    <col min="4" max="4" width="11.85546875" customWidth="1"/>
    <col min="5" max="5" width="11.42578125" customWidth="1"/>
    <col min="6" max="6" width="12.7109375" customWidth="1"/>
    <col min="7" max="7" width="5.140625" customWidth="1"/>
  </cols>
  <sheetData>
    <row r="1" spans="1:7" ht="12" customHeight="1" x14ac:dyDescent="0.25">
      <c r="A1" s="128"/>
      <c r="B1" s="129"/>
      <c r="C1" s="130"/>
      <c r="D1" s="209" t="s">
        <v>97</v>
      </c>
      <c r="E1" s="209"/>
      <c r="F1" s="209"/>
      <c r="G1" s="21"/>
    </row>
    <row r="2" spans="1:7" ht="12" customHeight="1" x14ac:dyDescent="0.25">
      <c r="A2" s="128"/>
      <c r="B2" s="129"/>
      <c r="C2" s="130"/>
      <c r="D2" s="209" t="s">
        <v>163</v>
      </c>
      <c r="E2" s="209"/>
      <c r="F2" s="209"/>
      <c r="G2" s="21"/>
    </row>
    <row r="3" spans="1:7" ht="11.25" customHeight="1" x14ac:dyDescent="0.25">
      <c r="A3" s="128"/>
      <c r="B3" s="129"/>
      <c r="C3" s="130"/>
      <c r="D3" s="138"/>
      <c r="E3" s="128"/>
      <c r="F3" s="128"/>
      <c r="G3" s="24"/>
    </row>
    <row r="4" spans="1:7" ht="12" customHeight="1" x14ac:dyDescent="0.25">
      <c r="A4" s="128"/>
      <c r="B4" s="129"/>
      <c r="C4" s="130"/>
      <c r="D4" s="210" t="s">
        <v>164</v>
      </c>
      <c r="E4" s="210"/>
      <c r="F4" s="210"/>
      <c r="G4" s="23"/>
    </row>
    <row r="5" spans="1:7" ht="12" customHeight="1" x14ac:dyDescent="0.25">
      <c r="A5" s="128"/>
      <c r="B5" s="129"/>
      <c r="C5" s="130"/>
      <c r="D5" s="137"/>
      <c r="E5" s="137"/>
      <c r="F5" s="137"/>
      <c r="G5" s="23"/>
    </row>
    <row r="6" spans="1:7" ht="26.25" customHeight="1" x14ac:dyDescent="0.25">
      <c r="A6" s="128"/>
      <c r="B6" s="211" t="s">
        <v>152</v>
      </c>
      <c r="C6" s="211"/>
      <c r="D6" s="211"/>
      <c r="E6" s="211"/>
      <c r="F6" s="211"/>
    </row>
    <row r="7" spans="1:7" s="22" customFormat="1" ht="37.5" customHeight="1" x14ac:dyDescent="0.2">
      <c r="A7" s="212" t="s">
        <v>77</v>
      </c>
      <c r="B7" s="131" t="s">
        <v>78</v>
      </c>
      <c r="C7" s="25" t="s">
        <v>99</v>
      </c>
      <c r="D7" s="26" t="s">
        <v>171</v>
      </c>
      <c r="E7" s="26" t="s">
        <v>170</v>
      </c>
      <c r="F7" s="27" t="s">
        <v>172</v>
      </c>
    </row>
    <row r="8" spans="1:7" s="22" customFormat="1" ht="24.75" customHeight="1" x14ac:dyDescent="0.2">
      <c r="A8" s="213"/>
      <c r="B8" s="206" t="s">
        <v>98</v>
      </c>
      <c r="C8" s="207"/>
      <c r="D8" s="207"/>
      <c r="E8" s="207"/>
      <c r="F8" s="208"/>
    </row>
    <row r="9" spans="1:7" s="22" customFormat="1" ht="69" customHeight="1" x14ac:dyDescent="0.2">
      <c r="A9" s="132">
        <v>100</v>
      </c>
      <c r="B9" s="133" t="s">
        <v>114</v>
      </c>
      <c r="C9" s="37" t="s">
        <v>104</v>
      </c>
      <c r="D9" s="42">
        <v>549440</v>
      </c>
      <c r="E9" s="42"/>
      <c r="F9" s="42">
        <v>549440</v>
      </c>
    </row>
    <row r="10" spans="1:7" s="22" customFormat="1" ht="78.75" customHeight="1" x14ac:dyDescent="0.2">
      <c r="A10" s="132">
        <v>100</v>
      </c>
      <c r="B10" s="133" t="s">
        <v>115</v>
      </c>
      <c r="C10" s="37" t="s">
        <v>80</v>
      </c>
      <c r="D10" s="42">
        <v>3820</v>
      </c>
      <c r="E10" s="42"/>
      <c r="F10" s="42">
        <v>3820</v>
      </c>
    </row>
    <row r="11" spans="1:7" s="22" customFormat="1" ht="59.25" customHeight="1" x14ac:dyDescent="0.2">
      <c r="A11" s="132">
        <v>100</v>
      </c>
      <c r="B11" s="133" t="s">
        <v>116</v>
      </c>
      <c r="C11" s="37" t="s">
        <v>103</v>
      </c>
      <c r="D11" s="42">
        <v>679230</v>
      </c>
      <c r="E11" s="42"/>
      <c r="F11" s="42">
        <v>679230</v>
      </c>
    </row>
    <row r="12" spans="1:7" s="22" customFormat="1" ht="56.25" customHeight="1" x14ac:dyDescent="0.2">
      <c r="A12" s="132">
        <v>100</v>
      </c>
      <c r="B12" s="133" t="s">
        <v>117</v>
      </c>
      <c r="C12" s="37" t="s">
        <v>105</v>
      </c>
      <c r="D12" s="42">
        <v>-72460</v>
      </c>
      <c r="E12" s="42"/>
      <c r="F12" s="42">
        <v>-72460</v>
      </c>
    </row>
    <row r="13" spans="1:7" s="22" customFormat="1" ht="14.25" customHeight="1" x14ac:dyDescent="0.2">
      <c r="A13" s="29" t="s">
        <v>106</v>
      </c>
      <c r="B13" s="134" t="s">
        <v>81</v>
      </c>
      <c r="C13" s="37" t="s">
        <v>100</v>
      </c>
      <c r="D13" s="42">
        <v>1264395</v>
      </c>
      <c r="E13" s="42"/>
      <c r="F13" s="42">
        <v>1264395</v>
      </c>
    </row>
    <row r="14" spans="1:7" s="22" customFormat="1" ht="12.75" customHeight="1" x14ac:dyDescent="0.2">
      <c r="A14" s="132">
        <v>182</v>
      </c>
      <c r="B14" s="133" t="s">
        <v>83</v>
      </c>
      <c r="C14" s="37" t="s">
        <v>82</v>
      </c>
      <c r="D14" s="42">
        <v>2114600</v>
      </c>
      <c r="E14" s="42">
        <v>103000</v>
      </c>
      <c r="F14" s="42">
        <f>D14+E14</f>
        <v>2217600</v>
      </c>
    </row>
    <row r="15" spans="1:7" s="22" customFormat="1" ht="34.5" customHeight="1" x14ac:dyDescent="0.2">
      <c r="A15" s="132">
        <v>182</v>
      </c>
      <c r="B15" s="133" t="s">
        <v>86</v>
      </c>
      <c r="C15" s="37" t="s">
        <v>87</v>
      </c>
      <c r="D15" s="42">
        <v>100000</v>
      </c>
      <c r="E15" s="42"/>
      <c r="F15" s="42">
        <v>100000</v>
      </c>
    </row>
    <row r="16" spans="1:7" s="22" customFormat="1" ht="34.5" customHeight="1" x14ac:dyDescent="0.2">
      <c r="A16" s="132">
        <v>182</v>
      </c>
      <c r="B16" s="133" t="s">
        <v>88</v>
      </c>
      <c r="C16" s="37" t="s">
        <v>89</v>
      </c>
      <c r="D16" s="42">
        <v>780000</v>
      </c>
      <c r="E16" s="42"/>
      <c r="F16" s="42">
        <v>780000</v>
      </c>
    </row>
    <row r="17" spans="1:6" s="22" customFormat="1" ht="35.25" customHeight="1" x14ac:dyDescent="0.2">
      <c r="A17" s="132">
        <v>182</v>
      </c>
      <c r="B17" s="133" t="s">
        <v>84</v>
      </c>
      <c r="C17" s="37" t="s">
        <v>85</v>
      </c>
      <c r="D17" s="42">
        <v>300000</v>
      </c>
      <c r="E17" s="42"/>
      <c r="F17" s="42">
        <v>300000</v>
      </c>
    </row>
    <row r="18" spans="1:6" s="22" customFormat="1" ht="1.5" hidden="1" customHeight="1" x14ac:dyDescent="0.2">
      <c r="A18" s="132">
        <v>379</v>
      </c>
      <c r="B18" s="133" t="s">
        <v>118</v>
      </c>
      <c r="C18" s="37" t="s">
        <v>101</v>
      </c>
      <c r="D18" s="42"/>
      <c r="E18" s="42"/>
      <c r="F18" s="42"/>
    </row>
    <row r="19" spans="1:6" s="22" customFormat="1" ht="67.5" customHeight="1" x14ac:dyDescent="0.2">
      <c r="A19" s="132">
        <v>379</v>
      </c>
      <c r="B19" s="133" t="s">
        <v>90</v>
      </c>
      <c r="C19" s="37" t="s">
        <v>91</v>
      </c>
      <c r="D19" s="42">
        <v>115200</v>
      </c>
      <c r="E19" s="42"/>
      <c r="F19" s="42">
        <v>115200</v>
      </c>
    </row>
    <row r="20" spans="1:6" s="19" customFormat="1" ht="16.5" customHeight="1" x14ac:dyDescent="0.2">
      <c r="A20" s="132"/>
      <c r="B20" s="131" t="s">
        <v>102</v>
      </c>
      <c r="C20" s="38"/>
      <c r="D20" s="43">
        <f>SUM(D9:D19)</f>
        <v>5834225</v>
      </c>
      <c r="E20" s="43">
        <f>SUM(E9:E19)</f>
        <v>103000</v>
      </c>
      <c r="F20" s="43">
        <f>SUM(F9:F19)</f>
        <v>5937225</v>
      </c>
    </row>
    <row r="21" spans="1:6" s="19" customFormat="1" ht="25.5" customHeight="1" x14ac:dyDescent="0.2">
      <c r="A21" s="206" t="s">
        <v>130</v>
      </c>
      <c r="B21" s="207"/>
      <c r="C21" s="207"/>
      <c r="D21" s="207"/>
      <c r="E21" s="207"/>
      <c r="F21" s="208"/>
    </row>
    <row r="22" spans="1:6" s="22" customFormat="1" ht="37.5" customHeight="1" x14ac:dyDescent="0.2">
      <c r="A22" s="132">
        <v>379</v>
      </c>
      <c r="B22" s="133" t="s">
        <v>131</v>
      </c>
      <c r="C22" s="37" t="s">
        <v>132</v>
      </c>
      <c r="D22" s="42">
        <v>38604</v>
      </c>
      <c r="E22" s="42"/>
      <c r="F22" s="42">
        <v>38604</v>
      </c>
    </row>
    <row r="23" spans="1:6" s="22" customFormat="1" ht="44.25" customHeight="1" x14ac:dyDescent="0.2">
      <c r="A23" s="132">
        <v>379</v>
      </c>
      <c r="B23" s="133" t="s">
        <v>131</v>
      </c>
      <c r="C23" s="37" t="s">
        <v>146</v>
      </c>
      <c r="D23" s="42"/>
      <c r="E23" s="42"/>
      <c r="F23" s="42"/>
    </row>
    <row r="24" spans="1:6" s="22" customFormat="1" ht="39.75" customHeight="1" x14ac:dyDescent="0.2">
      <c r="A24" s="132">
        <v>379</v>
      </c>
      <c r="B24" s="133" t="s">
        <v>94</v>
      </c>
      <c r="C24" s="37" t="s">
        <v>119</v>
      </c>
      <c r="D24" s="42"/>
      <c r="E24" s="42">
        <v>115000</v>
      </c>
      <c r="F24" s="42">
        <f>D24+E24</f>
        <v>115000</v>
      </c>
    </row>
    <row r="25" spans="1:6" s="22" customFormat="1" ht="36" customHeight="1" x14ac:dyDescent="0.2">
      <c r="A25" s="132">
        <v>379</v>
      </c>
      <c r="B25" s="133" t="s">
        <v>92</v>
      </c>
      <c r="C25" s="37" t="s">
        <v>93</v>
      </c>
      <c r="D25" s="42">
        <v>115070</v>
      </c>
      <c r="E25" s="42"/>
      <c r="F25" s="42">
        <v>115070</v>
      </c>
    </row>
    <row r="26" spans="1:6" s="19" customFormat="1" ht="16.5" customHeight="1" x14ac:dyDescent="0.2">
      <c r="A26" s="132"/>
      <c r="B26" s="131" t="s">
        <v>102</v>
      </c>
      <c r="C26" s="39"/>
      <c r="D26" s="43">
        <f>SUM(D22:D25)</f>
        <v>153674</v>
      </c>
      <c r="E26" s="43">
        <f>SUM(E22:E25)</f>
        <v>115000</v>
      </c>
      <c r="F26" s="43">
        <f>SUM(F22:F25)</f>
        <v>268674</v>
      </c>
    </row>
    <row r="27" spans="1:6" s="19" customFormat="1" ht="17.25" customHeight="1" x14ac:dyDescent="0.2">
      <c r="A27" s="132"/>
      <c r="B27" s="135" t="s">
        <v>67</v>
      </c>
      <c r="C27" s="136"/>
      <c r="D27" s="43">
        <f>D20+D26</f>
        <v>5987899</v>
      </c>
      <c r="E27" s="43">
        <f>E20+E26</f>
        <v>218000</v>
      </c>
      <c r="F27" s="43">
        <f>F20+F26</f>
        <v>6205899</v>
      </c>
    </row>
    <row r="32" spans="1:6" x14ac:dyDescent="0.25">
      <c r="D32" s="115"/>
      <c r="E32" s="115"/>
      <c r="F32" s="115"/>
    </row>
  </sheetData>
  <mergeCells count="7">
    <mergeCell ref="A21:F21"/>
    <mergeCell ref="D1:F1"/>
    <mergeCell ref="D2:F2"/>
    <mergeCell ref="D4:F4"/>
    <mergeCell ref="B6:F6"/>
    <mergeCell ref="A7:A8"/>
    <mergeCell ref="B8:F8"/>
  </mergeCells>
  <pageMargins left="0.28125" right="0.13541666666666666" top="0.57291666666666663" bottom="0.5625" header="0.3" footer="0.3"/>
  <pageSetup paperSize="9" scale="96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Решение</vt:lpstr>
      <vt:lpstr>Приложение 1</vt:lpstr>
      <vt:lpstr>Приложение 3</vt:lpstr>
      <vt:lpstr>Приложение 5</vt:lpstr>
      <vt:lpstr>ДОХОДЫ</vt:lpstr>
      <vt:lpstr>Лист3</vt:lpstr>
      <vt:lpstr>'Приложение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2023-04-27T06:57:16Z</dcterms:modified>
</cp:coreProperties>
</file>