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Расходы" sheetId="1" r:id="rId1"/>
    <sheet name="Доходы" sheetId="2" r:id="rId2"/>
    <sheet name="Источники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G30" i="3"/>
  <c r="E30"/>
  <c r="E29" s="1"/>
  <c r="E28" s="1"/>
  <c r="E27" s="1"/>
  <c r="E21" s="1"/>
  <c r="E20" s="1"/>
  <c r="E6" s="1"/>
  <c r="E7" s="1"/>
  <c r="G29"/>
  <c r="F29"/>
  <c r="D29"/>
  <c r="G28"/>
  <c r="F28"/>
  <c r="D28"/>
  <c r="G27"/>
  <c r="F27"/>
  <c r="F21" s="1"/>
  <c r="F20" s="1"/>
  <c r="F6" s="1"/>
  <c r="D27"/>
  <c r="D21" s="1"/>
  <c r="D20" s="1"/>
  <c r="D6" s="1"/>
  <c r="G25"/>
  <c r="E25"/>
  <c r="D25"/>
  <c r="G24"/>
  <c r="F24"/>
  <c r="E24"/>
  <c r="D24"/>
  <c r="G23"/>
  <c r="F23"/>
  <c r="E23"/>
  <c r="D23"/>
  <c r="G22"/>
  <c r="F22"/>
  <c r="E22"/>
  <c r="D22"/>
  <c r="G21"/>
  <c r="G20"/>
  <c r="G7" s="1"/>
  <c r="G6" s="1"/>
  <c r="D18"/>
  <c r="G17"/>
  <c r="F17"/>
  <c r="E17"/>
  <c r="D17"/>
  <c r="F15"/>
  <c r="D15"/>
  <c r="G14"/>
  <c r="F14"/>
  <c r="E14"/>
  <c r="D14"/>
  <c r="G13"/>
  <c r="F13"/>
  <c r="E13"/>
  <c r="D13"/>
  <c r="G12"/>
  <c r="F12"/>
  <c r="E12"/>
  <c r="D12"/>
  <c r="G86" i="2"/>
  <c r="H85"/>
  <c r="G84"/>
  <c r="E84"/>
  <c r="E83" s="1"/>
  <c r="G83"/>
  <c r="H83" s="1"/>
  <c r="F82"/>
  <c r="D82"/>
  <c r="F81"/>
  <c r="D81"/>
  <c r="H80"/>
  <c r="G80"/>
  <c r="F80"/>
  <c r="F79" s="1"/>
  <c r="E80"/>
  <c r="D80"/>
  <c r="D79" s="1"/>
  <c r="D74" s="1"/>
  <c r="G79"/>
  <c r="H79" s="1"/>
  <c r="E79"/>
  <c r="F78"/>
  <c r="G77"/>
  <c r="F77"/>
  <c r="E77"/>
  <c r="D77"/>
  <c r="H76"/>
  <c r="F76"/>
  <c r="G75"/>
  <c r="H75" s="1"/>
  <c r="F75"/>
  <c r="E75"/>
  <c r="D75"/>
  <c r="G74"/>
  <c r="H74" s="1"/>
  <c r="E74"/>
  <c r="H73"/>
  <c r="G72"/>
  <c r="H72" s="1"/>
  <c r="E72"/>
  <c r="G71"/>
  <c r="H71" s="1"/>
  <c r="E71"/>
  <c r="E69"/>
  <c r="E68" s="1"/>
  <c r="F67"/>
  <c r="F66" s="1"/>
  <c r="F63" s="1"/>
  <c r="D67"/>
  <c r="G66"/>
  <c r="E66"/>
  <c r="D66"/>
  <c r="H65"/>
  <c r="F65"/>
  <c r="D65"/>
  <c r="D64" s="1"/>
  <c r="D63" s="1"/>
  <c r="D62" s="1"/>
  <c r="G64"/>
  <c r="H64" s="1"/>
  <c r="F64"/>
  <c r="E64"/>
  <c r="E63" s="1"/>
  <c r="E62" s="1"/>
  <c r="E61" s="1"/>
  <c r="G60"/>
  <c r="G59" s="1"/>
  <c r="G56" s="1"/>
  <c r="E59"/>
  <c r="G57"/>
  <c r="E57"/>
  <c r="E56"/>
  <c r="H55"/>
  <c r="G54"/>
  <c r="E54"/>
  <c r="H54" s="1"/>
  <c r="G53"/>
  <c r="G51"/>
  <c r="E51"/>
  <c r="G50"/>
  <c r="E50"/>
  <c r="G49"/>
  <c r="G48" s="1"/>
  <c r="G45" s="1"/>
  <c r="G44" s="1"/>
  <c r="E48"/>
  <c r="E45" s="1"/>
  <c r="E44" s="1"/>
  <c r="G47"/>
  <c r="G46"/>
  <c r="E46"/>
  <c r="G39"/>
  <c r="E39"/>
  <c r="G38"/>
  <c r="E38"/>
  <c r="G37"/>
  <c r="E37"/>
  <c r="H36"/>
  <c r="G35"/>
  <c r="H35" s="1"/>
  <c r="E35"/>
  <c r="E34"/>
  <c r="E30" s="1"/>
  <c r="G32"/>
  <c r="E32"/>
  <c r="G29"/>
  <c r="G28" s="1"/>
  <c r="G27" s="1"/>
  <c r="E28"/>
  <c r="E27"/>
  <c r="H26"/>
  <c r="G25"/>
  <c r="E25"/>
  <c r="H25" s="1"/>
  <c r="H24"/>
  <c r="G23"/>
  <c r="H23" s="1"/>
  <c r="E23"/>
  <c r="G22"/>
  <c r="H22" s="1"/>
  <c r="E22"/>
  <c r="H21"/>
  <c r="G20"/>
  <c r="H20" s="1"/>
  <c r="E20"/>
  <c r="G19"/>
  <c r="H19" s="1"/>
  <c r="E19"/>
  <c r="H17"/>
  <c r="G16"/>
  <c r="H16" s="1"/>
  <c r="E16"/>
  <c r="G15"/>
  <c r="E15"/>
  <c r="H15" s="1"/>
  <c r="H12"/>
  <c r="G11"/>
  <c r="H11" s="1"/>
  <c r="E11"/>
  <c r="G10"/>
  <c r="H10" s="1"/>
  <c r="E10"/>
  <c r="E285" i="1"/>
  <c r="G283"/>
  <c r="E283"/>
  <c r="E281"/>
  <c r="E280"/>
  <c r="E279"/>
  <c r="G278"/>
  <c r="E278"/>
  <c r="G277"/>
  <c r="E277"/>
  <c r="E276"/>
  <c r="G275"/>
  <c r="E275"/>
  <c r="E274"/>
  <c r="G273"/>
  <c r="E273"/>
  <c r="G224"/>
  <c r="F224"/>
  <c r="E224"/>
  <c r="D224"/>
  <c r="E222"/>
  <c r="G221"/>
  <c r="G217" s="1"/>
  <c r="F221"/>
  <c r="E221"/>
  <c r="D221"/>
  <c r="E219"/>
  <c r="E218" s="1"/>
  <c r="E217" s="1"/>
  <c r="G218"/>
  <c r="F218"/>
  <c r="D218"/>
  <c r="F217"/>
  <c r="D217"/>
  <c r="G216"/>
  <c r="G215"/>
  <c r="F215"/>
  <c r="E215"/>
  <c r="E212" s="1"/>
  <c r="D215"/>
  <c r="G214"/>
  <c r="G213" s="1"/>
  <c r="G212" s="1"/>
  <c r="F213"/>
  <c r="E213"/>
  <c r="D213"/>
  <c r="F212"/>
  <c r="D212"/>
  <c r="G210"/>
  <c r="G211" s="1"/>
  <c r="E210"/>
  <c r="G209"/>
  <c r="G205" s="1"/>
  <c r="G284" s="1"/>
  <c r="F209"/>
  <c r="E209"/>
  <c r="D209"/>
  <c r="E207"/>
  <c r="E206" s="1"/>
  <c r="E205" s="1"/>
  <c r="E284" s="1"/>
  <c r="G206"/>
  <c r="F206"/>
  <c r="D206"/>
  <c r="F205"/>
  <c r="D205"/>
  <c r="G201"/>
  <c r="F201"/>
  <c r="E201"/>
  <c r="D201"/>
  <c r="G200"/>
  <c r="G274" s="1"/>
  <c r="F200"/>
  <c r="E200"/>
  <c r="D200"/>
  <c r="D199"/>
  <c r="D198"/>
  <c r="E196"/>
  <c r="D196"/>
  <c r="D6" s="1"/>
  <c r="G193"/>
  <c r="F193"/>
  <c r="E193"/>
  <c r="D193"/>
  <c r="G192"/>
  <c r="F192"/>
  <c r="E192"/>
  <c r="D192"/>
  <c r="G191"/>
  <c r="G189"/>
  <c r="F189"/>
  <c r="E189"/>
  <c r="D189"/>
  <c r="G188"/>
  <c r="F188"/>
  <c r="E188"/>
  <c r="D188"/>
  <c r="G185"/>
  <c r="F185"/>
  <c r="E185"/>
  <c r="D185"/>
  <c r="G184"/>
  <c r="F184"/>
  <c r="E184"/>
  <c r="D184"/>
  <c r="G178"/>
  <c r="F178"/>
  <c r="E178"/>
  <c r="D178"/>
  <c r="G173"/>
  <c r="G171" s="1"/>
  <c r="G169" s="1"/>
  <c r="G158" s="1"/>
  <c r="E171"/>
  <c r="E169"/>
  <c r="G159"/>
  <c r="E159"/>
  <c r="E158" s="1"/>
  <c r="F158"/>
  <c r="D158"/>
  <c r="G152"/>
  <c r="F152"/>
  <c r="E152"/>
  <c r="D152"/>
  <c r="G150"/>
  <c r="G149"/>
  <c r="E149"/>
  <c r="G148"/>
  <c r="E147"/>
  <c r="G142"/>
  <c r="E142"/>
  <c r="G141"/>
  <c r="F141"/>
  <c r="E141"/>
  <c r="D141"/>
  <c r="E138"/>
  <c r="G135"/>
  <c r="E134"/>
  <c r="E133" s="1"/>
  <c r="G133"/>
  <c r="F133"/>
  <c r="D133"/>
  <c r="G126"/>
  <c r="F126"/>
  <c r="E126"/>
  <c r="D126"/>
  <c r="G123"/>
  <c r="E123"/>
  <c r="E122" s="1"/>
  <c r="E35" s="1"/>
  <c r="G122"/>
  <c r="F122"/>
  <c r="D122"/>
  <c r="G116"/>
  <c r="E116"/>
  <c r="G115"/>
  <c r="F115"/>
  <c r="E115"/>
  <c r="D115"/>
  <c r="E113"/>
  <c r="E112"/>
  <c r="G110"/>
  <c r="E110"/>
  <c r="G109"/>
  <c r="E109"/>
  <c r="G107"/>
  <c r="G108" s="1"/>
  <c r="E107"/>
  <c r="G106"/>
  <c r="G285" s="1"/>
  <c r="E105"/>
  <c r="G104"/>
  <c r="G103"/>
  <c r="G280" s="1"/>
  <c r="E102"/>
  <c r="F101"/>
  <c r="F35" s="1"/>
  <c r="E101"/>
  <c r="D101"/>
  <c r="D35" s="1"/>
  <c r="G92"/>
  <c r="E92"/>
  <c r="G88"/>
  <c r="G279" s="1"/>
  <c r="G85"/>
  <c r="E85"/>
  <c r="G84"/>
  <c r="F84"/>
  <c r="E84"/>
  <c r="D84"/>
  <c r="G62"/>
  <c r="E62"/>
  <c r="G58"/>
  <c r="G55" s="1"/>
  <c r="E55"/>
  <c r="E282" s="1"/>
  <c r="E53"/>
  <c r="G49"/>
  <c r="G281" s="1"/>
  <c r="G42"/>
  <c r="E42"/>
  <c r="F41"/>
  <c r="E41"/>
  <c r="D41"/>
  <c r="G36"/>
  <c r="F36"/>
  <c r="E36"/>
  <c r="D36"/>
  <c r="G33"/>
  <c r="F33"/>
  <c r="E33"/>
  <c r="D33"/>
  <c r="G31"/>
  <c r="F31"/>
  <c r="E31"/>
  <c r="D31"/>
  <c r="G29"/>
  <c r="F29"/>
  <c r="E29"/>
  <c r="E26" s="1"/>
  <c r="D29"/>
  <c r="G28"/>
  <c r="G276" s="1"/>
  <c r="F27"/>
  <c r="E27"/>
  <c r="D27"/>
  <c r="F26"/>
  <c r="D26"/>
  <c r="G24"/>
  <c r="F24"/>
  <c r="E24"/>
  <c r="D24"/>
  <c r="G23"/>
  <c r="G22"/>
  <c r="E22"/>
  <c r="G19"/>
  <c r="F19"/>
  <c r="E19"/>
  <c r="D19"/>
  <c r="IV19" s="1"/>
  <c r="G17"/>
  <c r="F17"/>
  <c r="E17"/>
  <c r="D17"/>
  <c r="G15"/>
  <c r="F15"/>
  <c r="E15"/>
  <c r="D15"/>
  <c r="G14"/>
  <c r="F14"/>
  <c r="E14"/>
  <c r="D14"/>
  <c r="G12"/>
  <c r="F12"/>
  <c r="E12"/>
  <c r="D12"/>
  <c r="G11"/>
  <c r="F11"/>
  <c r="E11"/>
  <c r="D11"/>
  <c r="G8"/>
  <c r="F8"/>
  <c r="E8"/>
  <c r="D8"/>
  <c r="G7"/>
  <c r="F7"/>
  <c r="E7"/>
  <c r="D7"/>
  <c r="D8" i="2" l="1"/>
  <c r="D61"/>
  <c r="F62"/>
  <c r="G34"/>
  <c r="E53"/>
  <c r="H53" s="1"/>
  <c r="F74"/>
  <c r="H84"/>
  <c r="G63"/>
  <c r="G286" i="1"/>
  <c r="G282"/>
  <c r="G53"/>
  <c r="G41" s="1"/>
  <c r="G35" s="1"/>
  <c r="E6"/>
  <c r="E286"/>
  <c r="G27"/>
  <c r="G26" s="1"/>
  <c r="G6" s="1"/>
  <c r="G101"/>
  <c r="G102"/>
  <c r="G105"/>
  <c r="H63" i="2" l="1"/>
  <c r="G62"/>
  <c r="H34"/>
  <c r="G30"/>
  <c r="E9"/>
  <c r="E8" s="1"/>
  <c r="F8"/>
  <c r="F61"/>
  <c r="H30" l="1"/>
  <c r="G9"/>
  <c r="H62"/>
  <c r="G61"/>
  <c r="H61" s="1"/>
  <c r="H9" l="1"/>
  <c r="G8"/>
  <c r="H8" s="1"/>
</calcChain>
</file>

<file path=xl/sharedStrings.xml><?xml version="1.0" encoding="utf-8"?>
<sst xmlns="http://schemas.openxmlformats.org/spreadsheetml/2006/main" count="789" uniqueCount="533">
  <si>
    <t>МЕСЯЧНЫЙ ОТЧЕТ ОБ ИСПОЛНЕНИИ БЮДЖЕТА</t>
  </si>
  <si>
    <t>Расходы</t>
  </si>
  <si>
    <t>на 01.01.2021 года</t>
  </si>
  <si>
    <t xml:space="preserve"> </t>
  </si>
  <si>
    <t>по Администрации Губаревского сельского поселения</t>
  </si>
  <si>
    <t>код строки</t>
  </si>
  <si>
    <t>Код показателя</t>
  </si>
  <si>
    <t>Наименование показателя</t>
  </si>
  <si>
    <t>Суммы, подлежащие взаимо-исключению</t>
  </si>
  <si>
    <t xml:space="preserve"> Cельские поселения План на год</t>
  </si>
  <si>
    <t>Cельские поселения Исполнено</t>
  </si>
  <si>
    <t>000  9600  0000000000  000</t>
  </si>
  <si>
    <t>Расходы бюджета - ИТОГО</t>
  </si>
  <si>
    <t>КВР 111</t>
  </si>
  <si>
    <t>Фонд оплаты труда учреждений</t>
  </si>
  <si>
    <t>000  0801  0000000000  000</t>
  </si>
  <si>
    <t>Культура</t>
  </si>
  <si>
    <t>000  0801  0000000000  211</t>
  </si>
  <si>
    <t>Заработная плата</t>
  </si>
  <si>
    <t>000  0801  0000000  000  266</t>
  </si>
  <si>
    <t>выплата пособий и компенсаций</t>
  </si>
  <si>
    <t>КВР 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</si>
  <si>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</si>
  <si>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000  0801  0000000000  213</t>
  </si>
  <si>
    <t>Начисления на выплаты по оплате труда</t>
  </si>
  <si>
    <t>КВР 121</t>
  </si>
  <si>
    <t>Фонд оплаты труда государственных (муниципальных) органов</t>
  </si>
  <si>
    <t>000  0102  0000000000  000</t>
  </si>
  <si>
    <t>Функционирование высшего должностного лица субъекта Российской Федерации и муниципального образования</t>
  </si>
  <si>
    <t>000  0102  0000000000  211</t>
  </si>
  <si>
    <t>000  0103  0000000000  000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</si>
  <si>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</si>
  <si>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000  0103  0000000000  211</t>
  </si>
  <si>
    <t>000  0104  0000000000  000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</si>
  <si>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</si>
  <si>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000  0104  0000000000  211</t>
  </si>
  <si>
    <t>000  0104  0000000000  266</t>
  </si>
  <si>
    <t>КВР 122</t>
  </si>
  <si>
    <t>Прочие выплаты</t>
  </si>
  <si>
    <t>000  0104  0000000  000  266</t>
  </si>
  <si>
    <t>000  0203  0000000000  000</t>
  </si>
  <si>
    <t>Мобилизационная и вневойсковая подготовка</t>
  </si>
  <si>
    <t>000  0203  0000000000  211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</si>
  <si>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</si>
  <si>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</si>
  <si>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000  0102  0000000000  213</t>
  </si>
  <si>
    <t>000  0103  0000000000  213</t>
  </si>
  <si>
    <t>000  0104  0000000000  213</t>
  </si>
  <si>
    <t>000  0203  0000000000  213</t>
  </si>
  <si>
    <t>КВР 244</t>
  </si>
  <si>
    <t>Прочая закупка товаров, работ и услуг для обеспечения государственных (муниципальных) нужд</t>
  </si>
  <si>
    <t>000  0103  0000000000  221</t>
  </si>
  <si>
    <t>Услуги связи</t>
  </si>
  <si>
    <t>000  0103  0000000000  222</t>
  </si>
  <si>
    <t>Транспортные услуги</t>
  </si>
  <si>
    <t>000  0103  0000000000  223</t>
  </si>
  <si>
    <t>Коммунальные услуги</t>
  </si>
  <si>
    <t>000  0103  0000000000  225</t>
  </si>
  <si>
    <t>Работы, услуги по содержанию имущества</t>
  </si>
  <si>
    <t>000  0104  0000000  000  220</t>
  </si>
  <si>
    <t>Оплата работ, услуг</t>
  </si>
  <si>
    <t>000  0104  0000000000  221</t>
  </si>
  <si>
    <t>000  0104  0000000000  222</t>
  </si>
  <si>
    <t>000  0104  0000000000  223</t>
  </si>
  <si>
    <t>000  0104  0000000000  224</t>
  </si>
  <si>
    <t>Арендная плата за пользование имуществом</t>
  </si>
  <si>
    <t>000  0104  0000000000  225</t>
  </si>
  <si>
    <t>000  0104  0000000000  226</t>
  </si>
  <si>
    <t>Прочие работы, услуги</t>
  </si>
  <si>
    <t>000  0104  0000000  000  227</t>
  </si>
  <si>
    <t>Страхование</t>
  </si>
  <si>
    <t>000  0104  0000000  000  228</t>
  </si>
  <si>
    <t>Услуги, работы для целей капитальных вложений</t>
  </si>
  <si>
    <t>000  0104  0000000  000  229</t>
  </si>
  <si>
    <t>Арендная плата за пользование земельными участками и другими обособленными природными объектами</t>
  </si>
  <si>
    <t>000  0104  0000000  000  290</t>
  </si>
  <si>
    <t>Прочие расходы</t>
  </si>
  <si>
    <t>000  0104  0000000  000  300</t>
  </si>
  <si>
    <t>Поступление нефинансовых активов</t>
  </si>
  <si>
    <t>000  0104  0000000000  310</t>
  </si>
  <si>
    <t>Увеличение стоимости основных средств</t>
  </si>
  <si>
    <t>000  0104  0000000000  340</t>
  </si>
  <si>
    <t>Увеличение стоимости материальных запасов</t>
  </si>
  <si>
    <t>000  0104  0000000  000  342</t>
  </si>
  <si>
    <t>Увеличение стоимости продуктов питания</t>
  </si>
  <si>
    <t>000  0104  0000000  000  343</t>
  </si>
  <si>
    <t>Увеличение стоимости горюче-смазочных материалов</t>
  </si>
  <si>
    <t>000  0104  0000000  000  344</t>
  </si>
  <si>
    <t>Увеличение стоимости строительных материалов</t>
  </si>
  <si>
    <t>000  0104  0000000  000  345</t>
  </si>
  <si>
    <t>Увеличение стоимости мягкого инвентаря</t>
  </si>
  <si>
    <t>000  0104  0000000  000  346</t>
  </si>
  <si>
    <t>Увеличение стоимости прочих оборотных запасов</t>
  </si>
  <si>
    <t>000  0104  0000000  000  347</t>
  </si>
  <si>
    <t>Увеличение стоимости материальных запасов для целей капитальных вложений</t>
  </si>
  <si>
    <t>000  0107  0000000  000  000</t>
  </si>
  <si>
    <t>Обеспечение проведения выборов и референдумов</t>
  </si>
  <si>
    <t>000  0107  0000000  000  200</t>
  </si>
  <si>
    <t>000  0107  0000000000  226</t>
  </si>
  <si>
    <t>000  0113  0000000  000  000</t>
  </si>
  <si>
    <t>Другие общегосударственные вопросы</t>
  </si>
  <si>
    <t>000  0113  0000000  000  200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</si>
  <si>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</si>
  <si>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</si>
  <si>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</si>
  <si>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</si>
  <si>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</si>
  <si>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</si>
  <si>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</si>
  <si>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000  0113  0000000  000  290</t>
  </si>
  <si>
    <t>000  0113  0000000  000  300</t>
  </si>
  <si>
    <t>000  0113  0000000  000  310</t>
  </si>
  <si>
    <t>000  0113  0000000  000  340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</si>
  <si>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</si>
  <si>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</si>
  <si>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</si>
  <si>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</si>
  <si>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</si>
  <si>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</si>
  <si>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000  0203  0000000  000  220</t>
  </si>
  <si>
    <t>000  0203  0000000000  221</t>
  </si>
  <si>
    <t>000  0203  0000000000  222</t>
  </si>
  <si>
    <t>000  0203  0000000000  223</t>
  </si>
  <si>
    <t>000  0203  0000000000  224</t>
  </si>
  <si>
    <t>000  0203  0000000000  225</t>
  </si>
  <si>
    <t>000  0203  0000000  000  226</t>
  </si>
  <si>
    <t>000  0203  0000000  000  300</t>
  </si>
  <si>
    <t>000  0203  0000000000  310</t>
  </si>
  <si>
    <t>000  0203  0000000000  340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</si>
  <si>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</si>
  <si>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</si>
  <si>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</si>
  <si>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</si>
  <si>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</si>
  <si>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</si>
  <si>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000  0309  0000000000  000</t>
  </si>
  <si>
    <t>Защита населения и территории от чрезвычайных ситуаций природного и техногенного характера, гражданская оборона</t>
  </si>
  <si>
    <t>000  0309  0000000  000  220</t>
  </si>
  <si>
    <t>000  0309  0000000000  225</t>
  </si>
  <si>
    <t>000  0309  0000000000  226</t>
  </si>
  <si>
    <t>000  0309  0000000  000  300</t>
  </si>
  <si>
    <t>000  0309  0000000000  310</t>
  </si>
  <si>
    <t>000  0309  0000000000  340</t>
  </si>
  <si>
    <t>000  0309  0000000000  346</t>
  </si>
  <si>
    <t>000  0401  0000000000  000</t>
  </si>
  <si>
    <t>Общие экономические вопросы</t>
  </si>
  <si>
    <t>000  0401  0000000000  220</t>
  </si>
  <si>
    <t>000  0401  0000000000  225</t>
  </si>
  <si>
    <t>000  0406  0000000000  000</t>
  </si>
  <si>
    <t>Водное хозяйство</t>
  </si>
  <si>
    <t>000  0406  0000000000  220</t>
  </si>
  <si>
    <t>000  0406  0000000000  228</t>
  </si>
  <si>
    <t>Подготовка проектно-сметной документации</t>
  </si>
  <si>
    <t>000  0409  0000000000  000</t>
  </si>
  <si>
    <t>Дорожное хозяйство (дорожные фонды)</t>
  </si>
  <si>
    <t>000  0409  0000000  000  220</t>
  </si>
  <si>
    <t>000  0409  0000000  000  222</t>
  </si>
  <si>
    <t>000  0409  0000000000  225</t>
  </si>
  <si>
    <t>000  0409  0000000000  226</t>
  </si>
  <si>
    <t>000  0409  0000000  000  300</t>
  </si>
  <si>
    <t>000  0409  0000000  000  340</t>
  </si>
  <si>
    <t>000  0412  0000000000  000</t>
  </si>
  <si>
    <t>Другие вопросы в области национальной экономики</t>
  </si>
  <si>
    <t>000  0412  0000000  000  220</t>
  </si>
  <si>
    <t>000  0412  0000000  000  225</t>
  </si>
  <si>
    <t>000  0412  0000000000  226</t>
  </si>
  <si>
    <t>000  0501  0000000000  000</t>
  </si>
  <si>
    <t>Жилищное хозяйство</t>
  </si>
  <si>
    <t>000  0501  0000000  000  220</t>
  </si>
  <si>
    <t>000  0501  0000000000  225</t>
  </si>
  <si>
    <t>000  0501  0000000000  226</t>
  </si>
  <si>
    <t>000  0501  0000000000  290</t>
  </si>
  <si>
    <t>000  0501  0000000  000  300</t>
  </si>
  <si>
    <t>000  0501  0000000  000  310</t>
  </si>
  <si>
    <t>000  0502  0000000000  000</t>
  </si>
  <si>
    <t>Коммунальное хозяйство</t>
  </si>
  <si>
    <t>000  0502  0000000000  220</t>
  </si>
  <si>
    <t>000  0502  0000000000  223</t>
  </si>
  <si>
    <t>000  0502  0000000000  225</t>
  </si>
  <si>
    <t>000  0502  0000000000  226</t>
  </si>
  <si>
    <t>000  0502  0000000000  300</t>
  </si>
  <si>
    <t>000  0502  0000000000  310</t>
  </si>
  <si>
    <t>000  0502  0000000000  340</t>
  </si>
  <si>
    <t>000  0503  0000000000  000</t>
  </si>
  <si>
    <t>Благоустройство</t>
  </si>
  <si>
    <t>000  0503  0000000000  220</t>
  </si>
  <si>
    <t>000  0503  0000000000  222</t>
  </si>
  <si>
    <t>000  0503  0000000000  223</t>
  </si>
  <si>
    <t>000  0503  0000000000  225</t>
  </si>
  <si>
    <t>000  0503  0000000000  226</t>
  </si>
  <si>
    <t>000  0503  0000000000  300</t>
  </si>
  <si>
    <t>000  0503  0000000000  310</t>
  </si>
  <si>
    <t>000  0503  0000000000  340</t>
  </si>
  <si>
    <t>000  0503  0000000000  343</t>
  </si>
  <si>
    <t>000  0503  0000000000  346</t>
  </si>
  <si>
    <t>000  0505  0000000000  000</t>
  </si>
  <si>
    <t>Другие вопросы в области жилищно-коммунального хозяйства</t>
  </si>
  <si>
    <t>000  0505  0000000000  220</t>
  </si>
  <si>
    <t>000  0505  0000000000  225</t>
  </si>
  <si>
    <t>000  0505  0000000000  226</t>
  </si>
  <si>
    <t>000  0505  0000000000  300</t>
  </si>
  <si>
    <t>000  0505  0000000000  310</t>
  </si>
  <si>
    <t>000  0801  0000000000  220</t>
  </si>
  <si>
    <t>000  0801  0000000000  221</t>
  </si>
  <si>
    <t>000  0801  0000000000  222</t>
  </si>
  <si>
    <t>000  0801  0000000000  223</t>
  </si>
  <si>
    <t>000  0801  0000000 000  225</t>
  </si>
  <si>
    <t>000  0801  0000000 000  226</t>
  </si>
  <si>
    <t>000  0801  0000000  000  227</t>
  </si>
  <si>
    <t>000  0801  0000000  000  228</t>
  </si>
  <si>
    <t>000  0801  0000000  000  229</t>
  </si>
  <si>
    <t>000  0801  0000000  000  290</t>
  </si>
  <si>
    <t>000  0801  0000000  000  300</t>
  </si>
  <si>
    <t>000  0801  0000000 000  310</t>
  </si>
  <si>
    <t>000 0801  0000000 000  340</t>
  </si>
  <si>
    <t>000 0801  0000000 000  342</t>
  </si>
  <si>
    <t>000 0801  0000000 000  343</t>
  </si>
  <si>
    <t>000 0801  0000000 000  344</t>
  </si>
  <si>
    <t>000 0801  0000000 000  345</t>
  </si>
  <si>
    <t>000 0801  0000000 000  346</t>
  </si>
  <si>
    <t>000 0801  0000000 000  347</t>
  </si>
  <si>
    <t>000  1102  0000000000  000</t>
  </si>
  <si>
    <t>Массовый спорт</t>
  </si>
  <si>
    <t>000  1102  0000000000  220</t>
  </si>
  <si>
    <t>000  1102  0000000000  225</t>
  </si>
  <si>
    <t>000  1102  0000000000  226</t>
  </si>
  <si>
    <t>000  1102  0000000000  290</t>
  </si>
  <si>
    <t>КВР 312</t>
  </si>
  <si>
    <t>Иные пенсии, социальные доплаты к пенсиям</t>
  </si>
  <si>
    <t>000  1001  0000000000  000</t>
  </si>
  <si>
    <t>Пенсионое обеспечение</t>
  </si>
  <si>
    <t>000  1001  0000000000 260</t>
  </si>
  <si>
    <t>Социальное обеспечение</t>
  </si>
  <si>
    <t>000  1001  0000000000  263</t>
  </si>
  <si>
    <t>Пенсии, пособия, выплачиваемые организациям сектора государственного управления</t>
  </si>
  <si>
    <t>КВР 321</t>
  </si>
  <si>
    <t>Пособия,компенсации и иные социальные выплаты гражданам, кроме публичных нормативных обязательств</t>
  </si>
  <si>
    <t>000  1003  0000000000  000</t>
  </si>
  <si>
    <t>Социальное обеспечение населения</t>
  </si>
  <si>
    <t>000  1003  0000000000  260</t>
  </si>
  <si>
    <t>000  1003  0000000000  262</t>
  </si>
  <si>
    <t>Пособия по социальной помощи населению</t>
  </si>
  <si>
    <t>КВР 414</t>
  </si>
  <si>
    <t>Бюджетные инвестиции  в объекты капитального строительства государственной (муниципальной) собственности</t>
  </si>
  <si>
    <t>КВР 540</t>
  </si>
  <si>
    <t>Перечисления другим бюджетам</t>
  </si>
  <si>
    <t>000  0412  0000000000  250</t>
  </si>
  <si>
    <t>межбюджетные трансферты</t>
  </si>
  <si>
    <t>000  0412  0000000000  251</t>
  </si>
  <si>
    <t>Иные межбюджетные трансферты</t>
  </si>
  <si>
    <t>КВР 730</t>
  </si>
  <si>
    <t>Обслуживание  муниципального долга</t>
  </si>
  <si>
    <t>000  1301  0000000000  000</t>
  </si>
  <si>
    <t>Обслуживание государственного внутреннего и муниципального долга</t>
  </si>
  <si>
    <t>000  1301  0000000000  230</t>
  </si>
  <si>
    <t>Обслуживание государственного (муниципального) долга</t>
  </si>
  <si>
    <t>000  1301  0000000000  231</t>
  </si>
  <si>
    <t>Обслуживание внутреннего долга</t>
  </si>
  <si>
    <t>КВР 851</t>
  </si>
  <si>
    <t>Уплата налога на имущество организаций и земельного налога</t>
  </si>
  <si>
    <t>000  0104  0000000000  290</t>
  </si>
  <si>
    <t>000  0104  0000000000  291</t>
  </si>
  <si>
    <t>налоги на имущество,земельный</t>
  </si>
  <si>
    <t>000  0801  0000000000  290</t>
  </si>
  <si>
    <t>000  0801  0000000000  291</t>
  </si>
  <si>
    <t>налоги на имущество</t>
  </si>
  <si>
    <t>КВР 852</t>
  </si>
  <si>
    <t>Уплата прочих налогов, сборов</t>
  </si>
  <si>
    <t>КВР 853</t>
  </si>
  <si>
    <t>Уплата иных платежей</t>
  </si>
  <si>
    <t>000  0104  0000000000  297</t>
  </si>
  <si>
    <t xml:space="preserve">иные расходы </t>
  </si>
  <si>
    <t>000  0801  0000000000  296</t>
  </si>
  <si>
    <t>Уплата пени, штрафов</t>
  </si>
  <si>
    <t>000  7900  0000000000  000</t>
  </si>
  <si>
    <t>Результат исполнения бюджета (дефицит "--", профицит "+")</t>
  </si>
  <si>
    <t>Глава администрации</t>
  </si>
  <si>
    <t>Е.В.Лавлинская</t>
  </si>
  <si>
    <t>И.О. главного бухгалтера</t>
  </si>
  <si>
    <t>З.А. Шмакова</t>
  </si>
  <si>
    <t xml:space="preserve"> МЕСЯЧНЫЙ ОТЧЕТ ОБ ИСПОЛНЕНИИ БЮДЖЕТА</t>
  </si>
  <si>
    <t xml:space="preserve">   ДОХОДЫ БЮДЖЕТА</t>
  </si>
  <si>
    <r>
      <t xml:space="preserve">по </t>
    </r>
    <r>
      <rPr>
        <u/>
        <sz val="10"/>
        <rFont val="Arial Cyr"/>
        <charset val="204"/>
      </rPr>
      <t>Администрации Губаревского сельского поселения</t>
    </r>
  </si>
  <si>
    <t>на 01 января  2021 года</t>
  </si>
  <si>
    <t xml:space="preserve">    (Рублей)</t>
  </si>
  <si>
    <t>Код строки</t>
  </si>
  <si>
    <t>Суммы, подлежа-щие взаимоисключе-нию
План на год</t>
  </si>
  <si>
    <t xml:space="preserve">                                   Сельские поселения План на год</t>
  </si>
  <si>
    <t>Суммы, подлежащие взаимоисключению
Исполнено</t>
  </si>
  <si>
    <t>Сельские поселения Исполнено</t>
  </si>
  <si>
    <t>Процент исполнения к плану на год</t>
  </si>
  <si>
    <t>010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</si>
  <si>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</si>
  <si>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</si>
  <si>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</si>
  <si>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</si>
  <si>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</si>
  <si>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</si>
  <si>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</si>
  <si>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</si>
  <si>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000  1  01  02010  01  0000  110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</si>
  <si>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</si>
  <si>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</si>
  <si>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</si>
  <si>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</si>
  <si>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</si>
  <si>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000  1  05  00000  00  0000  000</t>
  </si>
  <si>
    <t>НАЛОГИ НА СОВОКУПНЫЙ ДОХОД</t>
  </si>
  <si>
    <t>000  1  05  03000  01  0000  110</t>
  </si>
  <si>
    <t>Единый сельскохозяйственный налог</t>
  </si>
  <si>
    <t>000  1  05  03010  01  0000  110</t>
  </si>
  <si>
    <t>000  1  05  03020  01  0000  110</t>
  </si>
  <si>
    <t>Единый сельскохозяйственный налог (за налоговые периоды, истекшие до 1 января 2011 года)</t>
  </si>
  <si>
    <t>000  1  06  00000  00  0000  000</t>
  </si>
  <si>
    <t>НАЛОГИ НА ИМУЩЕСТВО</t>
  </si>
  <si>
    <t>000  1  06  01000  00  0000  110</t>
  </si>
  <si>
    <t>Налог на имущество физических лиц</t>
  </si>
  <si>
    <t>000  1  06  01030  10  0000  110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</si>
  <si>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</si>
  <si>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000  1  06  06000  00  0000  110</t>
  </si>
  <si>
    <t>Земельный налог</t>
  </si>
  <si>
    <t>000  1  06  06030  00  0000  110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</si>
  <si>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</si>
  <si>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</si>
  <si>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расположенным в границах сельских 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</si>
  <si>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</si>
  <si>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</si>
  <si>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</si>
  <si>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</si>
  <si>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000  1  08  00000  00  0000  000</t>
  </si>
  <si>
    <t>ГОСУДАРСТВЕННАЯ ПОШЛИНА</t>
  </si>
  <si>
    <t>000  1  08  04000  01  0000  110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</si>
  <si>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</si>
  <si>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000  1  08  04020  01  0000  110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</si>
  <si>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</si>
  <si>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</si>
  <si>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</si>
  <si>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</si>
  <si>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</si>
  <si>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</si>
  <si>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</si>
  <si>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000  1  11  05025  10  0000  120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</si>
  <si>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</si>
  <si>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</si>
  <si>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</si>
  <si>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</si>
  <si>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</si>
  <si>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000  1  11  09045  10  0000  120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</si>
  <si>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</si>
  <si>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</si>
  <si>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</si>
  <si>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</si>
  <si>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</si>
  <si>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000  1  13  01990  00  0000  130</t>
  </si>
  <si>
    <t>Прочие доходы от оказания платных услуг (работ)</t>
  </si>
  <si>
    <t>000  1  13  01995  10  0000  130</t>
  </si>
  <si>
    <t>Прочие доходы от оказания платных услуг (работ) получателями средств бюджетов поселений</t>
  </si>
  <si>
    <t>000 1  13  02000  00  0000  130</t>
  </si>
  <si>
    <t xml:space="preserve">  Доходы от компенсации затрат государства</t>
  </si>
  <si>
    <t>000 1  13  02990  00  0000  130</t>
  </si>
  <si>
    <t xml:space="preserve">  Прочие доходы от компенсации затрат государства</t>
  </si>
  <si>
    <t>000 1  13  02995  10  0000  130</t>
  </si>
  <si>
    <t xml:space="preserve">  Прочие доходы от компенсации затрат бюджетов сельских поселений</t>
  </si>
  <si>
    <t>000  1  14  00000  00  0000  000</t>
  </si>
  <si>
    <t>ДОХОДЫ ОТ ПРОДАЖИ МАТЕРИАЛЬНЫХ И НЕМАТЕРИАЛЬНЫХ АКТИВОВ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</si>
  <si>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</si>
  <si>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</t>
  </si>
  <si>
    <t>000  1  14  02050  10  0000  410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</si>
  <si>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</t>
  </si>
  <si>
    <t>000  1  14  02053  10  0000  410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</si>
  <si>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</t>
  </si>
  <si>
    <t>000  1  14  02050  10  0000  440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</si>
  <si>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</t>
  </si>
  <si>
    <t>000  1  14  02053  10  0000  440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</si>
  <si>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</t>
  </si>
  <si>
    <t>000  1  14  06000  00  0000  430</t>
  </si>
  <si>
    <t>Доходы от продажи земельных участков, находящихся в государственной и муниципальной собственности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</si>
  <si>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</si>
  <si>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</si>
  <si>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000  1  14  06025  10  0000  430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</si>
  <si>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</si>
  <si>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000  1  16  00000  00  0000  000</t>
  </si>
  <si>
    <t>ШТРАФЫ, САНКЦИИ, ВОЗМЕЩЕНИЕ УЩЕРБА</t>
  </si>
  <si>
    <t>000  1  16  07000  00  0000  140</t>
  </si>
  <si>
    <t>Прочие поступления от денежных взысканий (штрафов) и иных сумм в возмещение ущерба</t>
  </si>
  <si>
    <t>000  1  16  07090  10  0000  140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</si>
  <si>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</si>
  <si>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000  1  17  00000  00  0000  000</t>
  </si>
  <si>
    <t>ПРОЧИЕ НЕНАЛОГОВЫЕ ДОХОДЫ</t>
  </si>
  <si>
    <t>000  1  17  01000  00  0000  180</t>
  </si>
  <si>
    <t>Невыясненные поступления</t>
  </si>
  <si>
    <t>000  1  17  01050  10  0000  180</t>
  </si>
  <si>
    <t>Невыясненные поступления, зачисляемые в бюджеты поселений</t>
  </si>
  <si>
    <t>000  1  17  05000  00  0000  180</t>
  </si>
  <si>
    <t>Прочие неналоговые доходы</t>
  </si>
  <si>
    <t>000  1  17  05050  10  0000  180</t>
  </si>
  <si>
    <t>Прочие неналоговые доходы бюджетов поселений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</si>
  <si>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</si>
  <si>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</si>
  <si>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</si>
  <si>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</si>
  <si>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000  2  02  10000  00  0000  150</t>
  </si>
  <si>
    <t>Дотации бюджетам субъектов Российской Федерации и муниципальных образований</t>
  </si>
  <si>
    <t>000  2  02  15001  00  0000  150</t>
  </si>
  <si>
    <t>Дотации на выравнивание бюджетной обеспеченности</t>
  </si>
  <si>
    <t>000  2  02  15001  10  0000  150</t>
  </si>
  <si>
    <t>Дотации бюджетам поселений на выравнивание бюджетной обеспеченности</t>
  </si>
  <si>
    <t>000  2  02  15002  00  0000  150</t>
  </si>
  <si>
    <t>Дотации бюджетам на поддержку мер по обеспечению сбалансированности бюджетов</t>
  </si>
  <si>
    <t>000  2  02  15002  10  0000  150</t>
  </si>
  <si>
    <t>Дотации бюджетам поселений на поддержку мер по обеспечению сбалансированности бюджетов</t>
  </si>
  <si>
    <t>000  2  02  20000  00  0000  150</t>
  </si>
  <si>
    <t>Субсидии бюджетам субъектов Российской Федерации и муниципальных образований</t>
  </si>
  <si>
    <t>000  2  02  29999  00  0000  150</t>
  </si>
  <si>
    <t>Прочие субсидии, передаваемые бюджетам</t>
  </si>
  <si>
    <t>000  2  02  29999  10  0000  150</t>
  </si>
  <si>
    <t>Прочие субсидии, передаваемые бюджетам поселений</t>
  </si>
  <si>
    <t>000  2  02  30000  00  0000  150</t>
  </si>
  <si>
    <t>Субвенции бюджетам субъектов Российской Федерации и муниципальных образований</t>
  </si>
  <si>
    <t>000  2  02  35118  00  0000  150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</si>
  <si>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</si>
  <si>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000  2  02  35118  10  0000  150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</si>
  <si>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</si>
  <si>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000  2  02  40000  00  0000  150</t>
  </si>
  <si>
    <t>000  2  02  40014  00  0000  150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</si>
  <si>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</si>
  <si>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000  2  02  40014  10  0000  150</t>
  </si>
  <si>
    <t>Межбюджетные трансферты, передаваемые бюджетам сельских поселений на осуществление части полномочий по решению вопросов местного значения в соответствии с заключенными соглашениями</t>
  </si>
  <si>
    <t>000  2  02  45160  00  0000  150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</si>
  <si>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</si>
  <si>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000  2  02  45160  10  0000  150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</si>
  <si>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</si>
  <si>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000  2  02  49999  00  0000  150</t>
  </si>
  <si>
    <t>Прочие межбюджетные трансферты, передаваемые бюджетам</t>
  </si>
  <si>
    <t>000  2  02  49999  10  0000  150</t>
  </si>
  <si>
    <t>Прочие межбюджетные трансферты, передаваемые бюджетам поселений</t>
  </si>
  <si>
    <t>уличное освещение</t>
  </si>
  <si>
    <t>занятость</t>
  </si>
  <si>
    <t>000  2  07  00000  00  0000  000</t>
  </si>
  <si>
    <t>ПРОЧИЕ БЕЗВОЗМЕЗДНЫЕ ПОСТУПЛЕНИЯ</t>
  </si>
  <si>
    <t>000  2  07  05000  10  0000  150</t>
  </si>
  <si>
    <t>Прочие безвозмездные поступления в бюджеты поселений</t>
  </si>
  <si>
    <t>000  2  07  05020  10  0000  150</t>
  </si>
  <si>
    <t>Поступления от денежных пожертвований, предоставляемых физическими лицами получателям средств бюджетов поселений</t>
  </si>
  <si>
    <t>000  2  07  05030  10  0000  150</t>
  </si>
  <si>
    <t>Руководитель</t>
  </si>
  <si>
    <t>Лавлинская Е.В.</t>
  </si>
  <si>
    <t>Гл.бухгалтер</t>
  </si>
  <si>
    <t>Источники финансирования дефицита бюджета</t>
  </si>
  <si>
    <t>на 01.01.2021</t>
  </si>
  <si>
    <t>По Администрации Губаревского сельского поселения</t>
  </si>
  <si>
    <t>№ листа / № строки</t>
  </si>
  <si>
    <t xml:space="preserve">Суммы, подлежащие исключению  План на год </t>
  </si>
  <si>
    <t xml:space="preserve"> Городские и сельские поселения План на год</t>
  </si>
  <si>
    <t xml:space="preserve"> Суммы, подлежа-щие исключе-нию  Исполнено</t>
  </si>
  <si>
    <t xml:space="preserve"> Городские и сельские поселения Исполнено</t>
  </si>
  <si>
    <t>17,1</t>
  </si>
  <si>
    <t>000 90  00  00  00  00  0000  000</t>
  </si>
  <si>
    <t>Источники финансирования дефицитов бюджетов - всего</t>
  </si>
  <si>
    <t>17,2</t>
  </si>
  <si>
    <t>000 01  00  00  00  00  0000  000</t>
  </si>
  <si>
    <t>ИСТОЧНИКИ ВНУТРЕННЕГО ФИНАНСИРОВАНИЯ ДЕФИЦИТОВ БЮДЖЕТОВ</t>
  </si>
  <si>
    <t>17,24</t>
  </si>
  <si>
    <t>000 01  02  00  00  00  0000  000</t>
  </si>
  <si>
    <t>Кредиты кредитных организаций в валюте Российской Федерации</t>
  </si>
  <si>
    <t>17,25</t>
  </si>
  <si>
    <t>000 01  02  00  00  00  0000  700</t>
  </si>
  <si>
    <t>Получение кредитов от кредитных организаций в валюте Российской Федерации</t>
  </si>
  <si>
    <t>17,35</t>
  </si>
  <si>
    <t>000 01  02  00  00  10  0000  710</t>
  </si>
  <si>
    <t>Получение кредитов от кредитных организаций бюджетами сельских поселений в валюте Российской Федерации</t>
  </si>
  <si>
    <t>000 01  02  00  00  13  0000  710</t>
  </si>
  <si>
    <t>Получение кредитов от кредитных организаций бюджетами городских поселений в валюте Российской Федерации</t>
  </si>
  <si>
    <t>17,53</t>
  </si>
  <si>
    <t>000 01  03  00  00  00  0000  000</t>
  </si>
  <si>
    <t>Бюджетные кредиты от других бюджетов бюджетной системы Российской Федерации</t>
  </si>
  <si>
    <t>17,54</t>
  </si>
  <si>
    <t>000 01  03  01  00  00  0000  000</t>
  </si>
  <si>
    <t>Бюджетные кредиты от других бюджетов бюджетной системы Российской Федерации в валюте Российской Федерации</t>
  </si>
  <si>
    <t>17,55</t>
  </si>
  <si>
    <t>000 01  03  01  00  00  0000  700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</si>
  <si>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</si>
  <si>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17,65</t>
  </si>
  <si>
    <t>000 01  03  01  00  10  0000  710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</si>
  <si>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</si>
  <si>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000 01  03  01  00  13  0000  710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</si>
  <si>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</si>
  <si>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17,69</t>
  </si>
  <si>
    <t>000 01  03  01  00  00  0000  800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</si>
  <si>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</si>
  <si>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17,79</t>
  </si>
  <si>
    <t>000 01  03  01  00  10  0000  810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</si>
  <si>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</si>
  <si>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000 01  03  01  00  13  0000  810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</si>
  <si>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</si>
  <si>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17,439</t>
  </si>
  <si>
    <t>000 01  00  00  00  00  0000  00А</t>
  </si>
  <si>
    <t>Изменение остатков средств</t>
  </si>
  <si>
    <t>17,440</t>
  </si>
  <si>
    <t>000 01  05  00  00  00  0000  000</t>
  </si>
  <si>
    <t>Изменение остатков средств на счетах по учету средств бюджетов</t>
  </si>
  <si>
    <t>17,442</t>
  </si>
  <si>
    <t>000 01  05  00  00  00  0000  500</t>
  </si>
  <si>
    <t>Увеличение остатков средств бюджетов</t>
  </si>
  <si>
    <t>17,458</t>
  </si>
  <si>
    <t>000 01  05  02  00  00  0000  500</t>
  </si>
  <si>
    <t>Увеличение прочих остатков средств бюджетов</t>
  </si>
  <si>
    <t>17,459</t>
  </si>
  <si>
    <t>000 01  05  02  01  00  0000  510</t>
  </si>
  <si>
    <t>Увеличение прочих остатков денежных средств бюджетов</t>
  </si>
  <si>
    <t>17,469</t>
  </si>
  <si>
    <t>000 01  05  02  01  10  0000  510</t>
  </si>
  <si>
    <t>Увеличение прочих остатков денежных средств бюджетов сельских поселений</t>
  </si>
  <si>
    <t>17,472</t>
  </si>
  <si>
    <t>000 01  05  02  01  13  0000  510</t>
  </si>
  <si>
    <t>Увеличение прочих остатков денежных средств бюджетов городских поселений</t>
  </si>
  <si>
    <t>17,492</t>
  </si>
  <si>
    <t>000 01  05  00  00  00  0000  600</t>
  </si>
  <si>
    <t>Уменьшение остатков средств бюджетов</t>
  </si>
  <si>
    <t>17,508</t>
  </si>
  <si>
    <t>000 01  05  02  00  00  0000  600</t>
  </si>
  <si>
    <t>Уменьшение прочих остатков средств бюджетов</t>
  </si>
  <si>
    <t>17,509</t>
  </si>
  <si>
    <t>000 01  05  02  01  00  0000  610</t>
  </si>
  <si>
    <t>Уменьшение прочих остатков денежных средств бюджетов</t>
  </si>
  <si>
    <t>17,519</t>
  </si>
  <si>
    <t>000 01  05  02  01  10  0000  610</t>
  </si>
  <si>
    <t>Уменьшение прочих остатков денежных средств бюджетов сельских поселений</t>
  </si>
  <si>
    <t>17,522</t>
  </si>
  <si>
    <t>000 01  05  02  01  13  0000  610</t>
  </si>
  <si>
    <t>Уменьшение прочих остатков денежных средств бюджетов городских поселений</t>
  </si>
  <si>
    <t>И.о. главного бухгалтера</t>
  </si>
  <si>
    <t>Шмакова З.А.</t>
  </si>
</sst>
</file>

<file path=xl/styles.xml><?xml version="1.0" encoding="utf-8"?>
<styleSheet xmlns="http://schemas.openxmlformats.org/spreadsheetml/2006/main">
  <numFmts count="2">
    <numFmt numFmtId="164" formatCode="_*#,##0.00"/>
    <numFmt numFmtId="165" formatCode="0.0"/>
  </numFmts>
  <fonts count="51">
    <font>
      <sz val="11"/>
      <color theme="1"/>
      <name val="Calibri"/>
      <family val="2"/>
      <charset val="204"/>
      <scheme val="minor"/>
    </font>
    <font>
      <sz val="7"/>
      <color indexed="8"/>
      <name val="Tahoma"/>
      <family val="2"/>
    </font>
    <font>
      <b/>
      <sz val="8"/>
      <color indexed="8"/>
      <name val="Tahoma"/>
      <family val="2"/>
    </font>
    <font>
      <b/>
      <sz val="10"/>
      <color indexed="8"/>
      <name val="Arial"/>
      <family val="2"/>
      <charset val="204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b/>
      <sz val="9"/>
      <color indexed="8"/>
      <name val="Tahoma"/>
      <family val="2"/>
    </font>
    <font>
      <sz val="9"/>
      <color indexed="8"/>
      <name val="Arial"/>
      <family val="2"/>
    </font>
    <font>
      <b/>
      <sz val="9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</font>
    <font>
      <sz val="11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8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  <font>
      <sz val="11"/>
      <color indexed="8"/>
      <name val="Times New Roman CYR"/>
      <family val="2"/>
    </font>
    <font>
      <sz val="7"/>
      <color indexed="8"/>
      <name val="Times New Roman CYR"/>
      <family val="2"/>
    </font>
    <font>
      <sz val="10"/>
      <color indexed="8"/>
      <name val="Tahoma"/>
      <family val="2"/>
    </font>
    <font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u/>
      <sz val="10"/>
      <name val="Arial Cyr"/>
      <charset val="204"/>
    </font>
    <font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sz val="9"/>
      <name val="Ariac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ahoma"/>
      <family val="2"/>
      <charset val="204"/>
    </font>
    <font>
      <sz val="8"/>
      <color rgb="FF000000"/>
      <name val="Arial Cyr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ahoma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Tahoma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9" fontId="40" fillId="0" borderId="4">
      <alignment horizontal="center"/>
    </xf>
    <xf numFmtId="0" fontId="40" fillId="0" borderId="6">
      <alignment horizontal="left" wrapText="1" indent="2"/>
    </xf>
  </cellStyleXfs>
  <cellXfs count="17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0" borderId="0" xfId="0" applyFont="1"/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164" fontId="10" fillId="0" borderId="3" xfId="0" applyNumberFormat="1" applyFont="1" applyBorder="1" applyAlignment="1">
      <alignment horizontal="right" wrapText="1"/>
    </xf>
    <xf numFmtId="164" fontId="9" fillId="0" borderId="3" xfId="0" applyNumberFormat="1" applyFont="1" applyBorder="1" applyAlignment="1">
      <alignment horizontal="right" wrapText="1"/>
    </xf>
    <xf numFmtId="164" fontId="11" fillId="0" borderId="3" xfId="0" applyNumberFormat="1" applyFont="1" applyBorder="1" applyAlignment="1">
      <alignment horizontal="right" wrapText="1"/>
    </xf>
    <xf numFmtId="164" fontId="10" fillId="2" borderId="3" xfId="0" applyNumberFormat="1" applyFont="1" applyFill="1" applyBorder="1" applyAlignment="1">
      <alignment horizontal="right" wrapText="1"/>
    </xf>
    <xf numFmtId="164" fontId="11" fillId="3" borderId="3" xfId="0" applyNumberFormat="1" applyFont="1" applyFill="1" applyBorder="1" applyAlignment="1">
      <alignment horizontal="right" wrapText="1"/>
    </xf>
    <xf numFmtId="0" fontId="12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164" fontId="15" fillId="0" borderId="3" xfId="0" applyNumberFormat="1" applyFont="1" applyBorder="1" applyAlignment="1">
      <alignment horizontal="right" wrapText="1"/>
    </xf>
    <xf numFmtId="164" fontId="15" fillId="2" borderId="3" xfId="0" applyNumberFormat="1" applyFont="1" applyFill="1" applyBorder="1" applyAlignment="1">
      <alignment horizontal="right" wrapText="1"/>
    </xf>
    <xf numFmtId="0" fontId="6" fillId="0" borderId="3" xfId="0" applyFont="1" applyBorder="1" applyAlignment="1">
      <alignment horizontal="left" wrapText="1"/>
    </xf>
    <xf numFmtId="164" fontId="11" fillId="2" borderId="3" xfId="0" applyNumberFormat="1" applyFont="1" applyFill="1" applyBorder="1" applyAlignment="1">
      <alignment horizontal="right" wrapText="1"/>
    </xf>
    <xf numFmtId="0" fontId="16" fillId="0" borderId="0" xfId="0" applyFont="1"/>
    <xf numFmtId="0" fontId="17" fillId="0" borderId="0" xfId="0" applyFont="1"/>
    <xf numFmtId="164" fontId="15" fillId="3" borderId="3" xfId="0" applyNumberFormat="1" applyFont="1" applyFill="1" applyBorder="1" applyAlignment="1">
      <alignment horizontal="right" wrapText="1"/>
    </xf>
    <xf numFmtId="0" fontId="18" fillId="0" borderId="3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0" fillId="0" borderId="0" xfId="0" applyFont="1"/>
    <xf numFmtId="164" fontId="20" fillId="0" borderId="3" xfId="0" applyNumberFormat="1" applyFont="1" applyBorder="1" applyAlignment="1">
      <alignment horizontal="right" wrapText="1"/>
    </xf>
    <xf numFmtId="164" fontId="21" fillId="0" borderId="3" xfId="0" applyNumberFormat="1" applyFont="1" applyBorder="1" applyAlignment="1">
      <alignment horizontal="right" wrapText="1"/>
    </xf>
    <xf numFmtId="164" fontId="9" fillId="2" borderId="3" xfId="0" applyNumberFormat="1" applyFont="1" applyFill="1" applyBorder="1" applyAlignment="1">
      <alignment horizontal="right" wrapText="1"/>
    </xf>
    <xf numFmtId="0" fontId="0" fillId="2" borderId="0" xfId="0" applyFill="1"/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right" vertical="top" wrapText="1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4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0" fontId="0" fillId="0" borderId="3" xfId="0" applyBorder="1"/>
    <xf numFmtId="2" fontId="0" fillId="0" borderId="3" xfId="0" applyNumberFormat="1" applyBorder="1"/>
    <xf numFmtId="2" fontId="0" fillId="2" borderId="3" xfId="0" applyNumberFormat="1" applyFill="1" applyBorder="1"/>
    <xf numFmtId="164" fontId="0" fillId="0" borderId="3" xfId="0" applyNumberFormat="1" applyBorder="1"/>
    <xf numFmtId="164" fontId="0" fillId="2" borderId="3" xfId="0" applyNumberForma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wrapText="1"/>
    </xf>
    <xf numFmtId="49" fontId="31" fillId="0" borderId="0" xfId="0" applyNumberFormat="1" applyFont="1" applyAlignment="1">
      <alignment horizontal="right"/>
    </xf>
    <xf numFmtId="0" fontId="32" fillId="0" borderId="3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2" fillId="4" borderId="3" xfId="0" applyFont="1" applyFill="1" applyBorder="1" applyAlignment="1">
      <alignment horizontal="center" wrapText="1"/>
    </xf>
    <xf numFmtId="49" fontId="32" fillId="5" borderId="3" xfId="0" applyNumberFormat="1" applyFont="1" applyFill="1" applyBorder="1" applyAlignment="1">
      <alignment vertical="top"/>
    </xf>
    <xf numFmtId="0" fontId="33" fillId="5" borderId="3" xfId="0" applyFont="1" applyFill="1" applyBorder="1" applyAlignment="1">
      <alignment vertical="top"/>
    </xf>
    <xf numFmtId="0" fontId="32" fillId="5" borderId="3" xfId="0" applyFont="1" applyFill="1" applyBorder="1" applyAlignment="1">
      <alignment vertical="top" wrapText="1"/>
    </xf>
    <xf numFmtId="4" fontId="34" fillId="5" borderId="3" xfId="0" applyNumberFormat="1" applyFont="1" applyFill="1" applyBorder="1" applyAlignment="1">
      <alignment vertical="top" wrapText="1"/>
    </xf>
    <xf numFmtId="4" fontId="35" fillId="5" borderId="3" xfId="0" applyNumberFormat="1" applyFont="1" applyFill="1" applyBorder="1" applyAlignment="1">
      <alignment vertical="top"/>
    </xf>
    <xf numFmtId="2" fontId="34" fillId="5" borderId="3" xfId="0" applyNumberFormat="1" applyFont="1" applyFill="1" applyBorder="1" applyAlignment="1">
      <alignment vertical="top" wrapText="1"/>
    </xf>
    <xf numFmtId="165" fontId="32" fillId="4" borderId="3" xfId="0" applyNumberFormat="1" applyFont="1" applyFill="1" applyBorder="1" applyAlignment="1">
      <alignment vertical="top"/>
    </xf>
    <xf numFmtId="0" fontId="0" fillId="0" borderId="0" xfId="0" applyAlignment="1">
      <alignment horizontal="center"/>
    </xf>
    <xf numFmtId="0" fontId="33" fillId="6" borderId="3" xfId="0" applyFont="1" applyFill="1" applyBorder="1" applyAlignment="1">
      <alignment vertical="top"/>
    </xf>
    <xf numFmtId="0" fontId="32" fillId="6" borderId="3" xfId="0" applyFont="1" applyFill="1" applyBorder="1" applyAlignment="1">
      <alignment vertical="top" wrapText="1"/>
    </xf>
    <xf numFmtId="0" fontId="34" fillId="6" borderId="3" xfId="0" applyFont="1" applyFill="1" applyBorder="1" applyAlignment="1">
      <alignment vertical="top" wrapText="1"/>
    </xf>
    <xf numFmtId="4" fontId="35" fillId="6" borderId="3" xfId="0" applyNumberFormat="1" applyFont="1" applyFill="1" applyBorder="1" applyAlignment="1">
      <alignment vertical="top"/>
    </xf>
    <xf numFmtId="165" fontId="33" fillId="4" borderId="3" xfId="0" applyNumberFormat="1" applyFont="1" applyFill="1" applyBorder="1" applyAlignment="1">
      <alignment vertical="top"/>
    </xf>
    <xf numFmtId="0" fontId="33" fillId="7" borderId="3" xfId="0" applyFont="1" applyFill="1" applyBorder="1" applyAlignment="1">
      <alignment vertical="top"/>
    </xf>
    <xf numFmtId="0" fontId="32" fillId="7" borderId="3" xfId="0" applyFont="1" applyFill="1" applyBorder="1" applyAlignment="1">
      <alignment vertical="top" wrapText="1"/>
    </xf>
    <xf numFmtId="0" fontId="34" fillId="7" borderId="3" xfId="0" applyFont="1" applyFill="1" applyBorder="1" applyAlignment="1">
      <alignment vertical="top" wrapText="1"/>
    </xf>
    <xf numFmtId="4" fontId="35" fillId="7" borderId="3" xfId="0" applyNumberFormat="1" applyFont="1" applyFill="1" applyBorder="1" applyAlignment="1">
      <alignment vertical="top"/>
    </xf>
    <xf numFmtId="165" fontId="36" fillId="4" borderId="3" xfId="0" applyNumberFormat="1" applyFont="1" applyFill="1" applyBorder="1" applyAlignment="1">
      <alignment vertical="top"/>
    </xf>
    <xf numFmtId="0" fontId="37" fillId="8" borderId="3" xfId="0" applyFont="1" applyFill="1" applyBorder="1" applyAlignment="1">
      <alignment vertical="top"/>
    </xf>
    <xf numFmtId="0" fontId="38" fillId="8" borderId="3" xfId="0" applyFont="1" applyFill="1" applyBorder="1" applyAlignment="1">
      <alignment vertical="top" wrapText="1"/>
    </xf>
    <xf numFmtId="0" fontId="36" fillId="8" borderId="3" xfId="0" applyFont="1" applyFill="1" applyBorder="1" applyAlignment="1">
      <alignment vertical="top" wrapText="1"/>
    </xf>
    <xf numFmtId="4" fontId="39" fillId="8" borderId="3" xfId="0" applyNumberFormat="1" applyFont="1" applyFill="1" applyBorder="1" applyAlignment="1">
      <alignment vertical="top"/>
    </xf>
    <xf numFmtId="0" fontId="37" fillId="0" borderId="3" xfId="0" applyFont="1" applyBorder="1" applyAlignment="1">
      <alignment vertical="top"/>
    </xf>
    <xf numFmtId="0" fontId="38" fillId="0" borderId="3" xfId="0" applyFont="1" applyBorder="1" applyAlignment="1">
      <alignment vertical="top" wrapText="1"/>
    </xf>
    <xf numFmtId="0" fontId="36" fillId="0" borderId="3" xfId="0" applyFont="1" applyBorder="1" applyAlignment="1">
      <alignment vertical="top" wrapText="1"/>
    </xf>
    <xf numFmtId="4" fontId="39" fillId="0" borderId="3" xfId="0" applyNumberFormat="1" applyFont="1" applyBorder="1" applyAlignment="1">
      <alignment vertical="top"/>
    </xf>
    <xf numFmtId="165" fontId="38" fillId="4" borderId="3" xfId="0" applyNumberFormat="1" applyFont="1" applyFill="1" applyBorder="1" applyAlignment="1">
      <alignment vertical="top"/>
    </xf>
    <xf numFmtId="165" fontId="37" fillId="4" borderId="3" xfId="0" applyNumberFormat="1" applyFont="1" applyFill="1" applyBorder="1" applyAlignment="1">
      <alignment vertical="top"/>
    </xf>
    <xf numFmtId="0" fontId="37" fillId="0" borderId="3" xfId="0" applyFont="1" applyBorder="1"/>
    <xf numFmtId="0" fontId="38" fillId="0" borderId="3" xfId="0" applyFont="1" applyBorder="1" applyAlignment="1">
      <alignment wrapText="1"/>
    </xf>
    <xf numFmtId="0" fontId="36" fillId="0" borderId="3" xfId="0" applyFont="1" applyBorder="1" applyAlignment="1">
      <alignment wrapText="1"/>
    </xf>
    <xf numFmtId="0" fontId="39" fillId="0" borderId="3" xfId="0" applyFont="1" applyBorder="1"/>
    <xf numFmtId="165" fontId="34" fillId="4" borderId="3" xfId="0" applyNumberFormat="1" applyFont="1" applyFill="1" applyBorder="1"/>
    <xf numFmtId="2" fontId="39" fillId="0" borderId="3" xfId="0" applyNumberFormat="1" applyFont="1" applyBorder="1" applyAlignment="1">
      <alignment vertical="top"/>
    </xf>
    <xf numFmtId="165" fontId="34" fillId="4" borderId="3" xfId="0" applyNumberFormat="1" applyFont="1" applyFill="1" applyBorder="1" applyAlignment="1">
      <alignment vertical="top"/>
    </xf>
    <xf numFmtId="49" fontId="41" fillId="9" borderId="5" xfId="1" applyFont="1" applyFill="1" applyBorder="1" applyAlignment="1" applyProtection="1">
      <alignment horizontal="left" vertical="top"/>
    </xf>
    <xf numFmtId="0" fontId="42" fillId="9" borderId="3" xfId="2" applyNumberFormat="1" applyFont="1" applyFill="1" applyBorder="1" applyAlignment="1" applyProtection="1">
      <alignment wrapText="1"/>
    </xf>
    <xf numFmtId="0" fontId="39" fillId="0" borderId="3" xfId="0" applyFont="1" applyBorder="1" applyAlignment="1">
      <alignment vertical="top"/>
    </xf>
    <xf numFmtId="49" fontId="41" fillId="2" borderId="5" xfId="1" applyFont="1" applyFill="1" applyBorder="1" applyAlignment="1" applyProtection="1">
      <alignment horizontal="left" vertical="top"/>
    </xf>
    <xf numFmtId="0" fontId="42" fillId="2" borderId="3" xfId="2" applyNumberFormat="1" applyFont="1" applyFill="1" applyBorder="1" applyAlignment="1" applyProtection="1">
      <alignment vertical="top" wrapText="1"/>
    </xf>
    <xf numFmtId="4" fontId="39" fillId="0" borderId="3" xfId="0" applyNumberFormat="1" applyFont="1" applyBorder="1"/>
    <xf numFmtId="49" fontId="41" fillId="0" borderId="5" xfId="1" applyFont="1" applyBorder="1" applyAlignment="1" applyProtection="1">
      <alignment horizontal="left" vertical="top"/>
    </xf>
    <xf numFmtId="0" fontId="42" fillId="0" borderId="3" xfId="2" applyNumberFormat="1" applyFont="1" applyBorder="1" applyAlignment="1" applyProtection="1">
      <alignment vertical="top" wrapText="1"/>
    </xf>
    <xf numFmtId="2" fontId="39" fillId="8" borderId="3" xfId="0" applyNumberFormat="1" applyFont="1" applyFill="1" applyBorder="1" applyAlignment="1">
      <alignment vertical="top"/>
    </xf>
    <xf numFmtId="4" fontId="34" fillId="7" borderId="3" xfId="0" applyNumberFormat="1" applyFont="1" applyFill="1" applyBorder="1" applyAlignment="1">
      <alignment vertical="top" wrapText="1"/>
    </xf>
    <xf numFmtId="2" fontId="34" fillId="7" borderId="3" xfId="0" applyNumberFormat="1" applyFont="1" applyFill="1" applyBorder="1" applyAlignment="1">
      <alignment vertical="top" wrapText="1"/>
    </xf>
    <xf numFmtId="4" fontId="34" fillId="7" borderId="3" xfId="0" applyNumberFormat="1" applyFont="1" applyFill="1" applyBorder="1" applyAlignment="1">
      <alignment vertical="top"/>
    </xf>
    <xf numFmtId="2" fontId="34" fillId="7" borderId="3" xfId="0" applyNumberFormat="1" applyFont="1" applyFill="1" applyBorder="1" applyAlignment="1">
      <alignment vertical="top"/>
    </xf>
    <xf numFmtId="0" fontId="35" fillId="7" borderId="3" xfId="0" applyNumberFormat="1" applyFont="1" applyFill="1" applyBorder="1" applyAlignment="1">
      <alignment vertical="top"/>
    </xf>
    <xf numFmtId="4" fontId="36" fillId="8" borderId="3" xfId="0" applyNumberFormat="1" applyFont="1" applyFill="1" applyBorder="1" applyAlignment="1">
      <alignment vertical="top"/>
    </xf>
    <xf numFmtId="0" fontId="39" fillId="8" borderId="3" xfId="0" applyNumberFormat="1" applyFont="1" applyFill="1" applyBorder="1" applyAlignment="1">
      <alignment vertical="top"/>
    </xf>
    <xf numFmtId="4" fontId="36" fillId="0" borderId="3" xfId="0" applyNumberFormat="1" applyFont="1" applyBorder="1" applyAlignment="1">
      <alignment vertical="top"/>
    </xf>
    <xf numFmtId="0" fontId="39" fillId="0" borderId="3" xfId="0" applyNumberFormat="1" applyFont="1" applyBorder="1" applyAlignment="1">
      <alignment vertical="top"/>
    </xf>
    <xf numFmtId="0" fontId="36" fillId="8" borderId="3" xfId="0" applyNumberFormat="1" applyFont="1" applyFill="1" applyBorder="1" applyAlignment="1">
      <alignment vertical="top"/>
    </xf>
    <xf numFmtId="0" fontId="36" fillId="0" borderId="3" xfId="0" applyNumberFormat="1" applyFont="1" applyBorder="1" applyAlignment="1">
      <alignment vertical="top"/>
    </xf>
    <xf numFmtId="0" fontId="36" fillId="9" borderId="3" xfId="0" applyNumberFormat="1" applyFont="1" applyFill="1" applyBorder="1" applyAlignment="1">
      <alignment vertical="top"/>
    </xf>
    <xf numFmtId="4" fontId="39" fillId="9" borderId="3" xfId="0" applyNumberFormat="1" applyFont="1" applyFill="1" applyBorder="1" applyAlignment="1">
      <alignment vertical="top"/>
    </xf>
    <xf numFmtId="0" fontId="39" fillId="9" borderId="3" xfId="0" applyNumberFormat="1" applyFont="1" applyFill="1" applyBorder="1" applyAlignment="1">
      <alignment vertical="top"/>
    </xf>
    <xf numFmtId="0" fontId="33" fillId="0" borderId="3" xfId="0" applyFont="1" applyFill="1" applyBorder="1" applyAlignment="1">
      <alignment vertical="top"/>
    </xf>
    <xf numFmtId="4" fontId="33" fillId="7" borderId="3" xfId="0" applyNumberFormat="1" applyFont="1" applyFill="1" applyBorder="1" applyAlignment="1">
      <alignment vertical="top"/>
    </xf>
    <xf numFmtId="0" fontId="38" fillId="8" borderId="3" xfId="0" applyFont="1" applyFill="1" applyBorder="1" applyAlignment="1">
      <alignment wrapText="1"/>
    </xf>
    <xf numFmtId="4" fontId="34" fillId="8" borderId="3" xfId="0" applyNumberFormat="1" applyFont="1" applyFill="1" applyBorder="1" applyAlignment="1">
      <alignment vertical="top" wrapText="1"/>
    </xf>
    <xf numFmtId="4" fontId="35" fillId="8" borderId="3" xfId="0" applyNumberFormat="1" applyFont="1" applyFill="1" applyBorder="1" applyAlignment="1">
      <alignment vertical="top"/>
    </xf>
    <xf numFmtId="4" fontId="33" fillId="8" borderId="3" xfId="0" applyNumberFormat="1" applyFont="1" applyFill="1" applyBorder="1" applyAlignment="1">
      <alignment vertical="top"/>
    </xf>
    <xf numFmtId="0" fontId="37" fillId="0" borderId="3" xfId="0" applyFont="1" applyFill="1" applyBorder="1" applyAlignment="1">
      <alignment vertical="top"/>
    </xf>
    <xf numFmtId="0" fontId="38" fillId="0" borderId="3" xfId="0" applyFont="1" applyFill="1" applyBorder="1" applyAlignment="1">
      <alignment wrapText="1"/>
    </xf>
    <xf numFmtId="4" fontId="34" fillId="0" borderId="3" xfId="0" applyNumberFormat="1" applyFont="1" applyFill="1" applyBorder="1" applyAlignment="1">
      <alignment vertical="top" wrapText="1"/>
    </xf>
    <xf numFmtId="4" fontId="35" fillId="0" borderId="3" xfId="0" applyNumberFormat="1" applyFont="1" applyFill="1" applyBorder="1" applyAlignment="1">
      <alignment vertical="top"/>
    </xf>
    <xf numFmtId="4" fontId="33" fillId="0" borderId="3" xfId="0" applyNumberFormat="1" applyFont="1" applyFill="1" applyBorder="1" applyAlignment="1">
      <alignment vertical="top"/>
    </xf>
    <xf numFmtId="2" fontId="36" fillId="8" borderId="3" xfId="0" applyNumberFormat="1" applyFont="1" applyFill="1" applyBorder="1" applyAlignment="1">
      <alignment vertical="top" wrapText="1"/>
    </xf>
    <xf numFmtId="2" fontId="36" fillId="0" borderId="3" xfId="0" applyNumberFormat="1" applyFont="1" applyBorder="1" applyAlignment="1">
      <alignment vertical="top" wrapText="1"/>
    </xf>
    <xf numFmtId="4" fontId="36" fillId="8" borderId="3" xfId="0" applyNumberFormat="1" applyFont="1" applyFill="1" applyBorder="1" applyAlignment="1">
      <alignment vertical="top" wrapText="1"/>
    </xf>
    <xf numFmtId="4" fontId="36" fillId="0" borderId="3" xfId="0" applyNumberFormat="1" applyFont="1" applyBorder="1" applyAlignment="1">
      <alignment vertical="top" wrapText="1"/>
    </xf>
    <xf numFmtId="0" fontId="43" fillId="0" borderId="3" xfId="0" applyFont="1" applyBorder="1" applyAlignment="1">
      <alignment vertical="top" wrapText="1"/>
    </xf>
    <xf numFmtId="0" fontId="44" fillId="0" borderId="3" xfId="0" applyFont="1" applyBorder="1"/>
    <xf numFmtId="0" fontId="43" fillId="0" borderId="3" xfId="0" applyFont="1" applyBorder="1" applyAlignment="1">
      <alignment wrapText="1"/>
    </xf>
    <xf numFmtId="2" fontId="36" fillId="0" borderId="3" xfId="0" applyNumberFormat="1" applyFont="1" applyBorder="1" applyAlignment="1">
      <alignment wrapText="1"/>
    </xf>
    <xf numFmtId="2" fontId="39" fillId="0" borderId="3" xfId="0" applyNumberFormat="1" applyFont="1" applyBorder="1"/>
    <xf numFmtId="0" fontId="39" fillId="0" borderId="0" xfId="0" applyFont="1" applyBorder="1" applyAlignment="1">
      <alignment vertical="top"/>
    </xf>
    <xf numFmtId="0" fontId="39" fillId="0" borderId="7" xfId="0" applyFont="1" applyBorder="1" applyAlignment="1">
      <alignment vertical="top"/>
    </xf>
    <xf numFmtId="0" fontId="39" fillId="0" borderId="0" xfId="0" applyFont="1" applyBorder="1" applyAlignment="1">
      <alignment vertical="top" wrapText="1"/>
    </xf>
    <xf numFmtId="0" fontId="36" fillId="0" borderId="0" xfId="0" applyFont="1" applyBorder="1" applyAlignment="1">
      <alignment vertical="top" wrapText="1"/>
    </xf>
    <xf numFmtId="2" fontId="39" fillId="0" borderId="0" xfId="0" applyNumberFormat="1" applyFont="1" applyBorder="1" applyAlignment="1">
      <alignment vertical="top"/>
    </xf>
    <xf numFmtId="2" fontId="45" fillId="0" borderId="0" xfId="0" applyNumberFormat="1" applyFont="1" applyBorder="1" applyAlignment="1">
      <alignment vertical="top"/>
    </xf>
    <xf numFmtId="165" fontId="26" fillId="4" borderId="0" xfId="0" applyNumberFormat="1" applyFont="1" applyFill="1" applyBorder="1" applyAlignment="1">
      <alignment vertical="top"/>
    </xf>
    <xf numFmtId="0" fontId="46" fillId="0" borderId="0" xfId="0" applyFont="1"/>
    <xf numFmtId="0" fontId="47" fillId="0" borderId="0" xfId="0" applyFont="1" applyFill="1" applyBorder="1" applyAlignment="1">
      <alignment horizontal="right" wrapText="1"/>
    </xf>
    <xf numFmtId="0" fontId="24" fillId="0" borderId="0" xfId="0" applyFont="1" applyAlignment="1">
      <alignment horizontal="left" vertical="top" wrapText="1"/>
    </xf>
    <xf numFmtId="0" fontId="5" fillId="0" borderId="0" xfId="0" applyFont="1"/>
    <xf numFmtId="0" fontId="4" fillId="0" borderId="0" xfId="0" applyFont="1" applyAlignment="1">
      <alignment horizontal="center" vertical="top" wrapText="1"/>
    </xf>
    <xf numFmtId="0" fontId="13" fillId="0" borderId="0" xfId="0" applyFont="1" applyAlignment="1">
      <alignment horizontal="right" vertical="top" wrapText="1"/>
    </xf>
    <xf numFmtId="0" fontId="48" fillId="0" borderId="0" xfId="0" applyFont="1" applyAlignment="1">
      <alignment horizontal="left" vertical="top" wrapText="1"/>
    </xf>
    <xf numFmtId="0" fontId="49" fillId="0" borderId="0" xfId="0" applyFont="1"/>
    <xf numFmtId="0" fontId="19" fillId="0" borderId="0" xfId="0" applyFont="1" applyAlignment="1">
      <alignment horizontal="center" vertical="top" wrapText="1"/>
    </xf>
    <xf numFmtId="0" fontId="50" fillId="0" borderId="0" xfId="0" applyFont="1"/>
    <xf numFmtId="0" fontId="19" fillId="0" borderId="1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left"/>
    </xf>
    <xf numFmtId="0" fontId="13" fillId="0" borderId="0" xfId="0" applyFont="1" applyAlignment="1">
      <alignment vertical="top" wrapText="1"/>
    </xf>
    <xf numFmtId="0" fontId="0" fillId="0" borderId="0" xfId="0" applyAlignment="1"/>
    <xf numFmtId="0" fontId="2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left" wrapText="1"/>
    </xf>
    <xf numFmtId="164" fontId="8" fillId="0" borderId="3" xfId="0" applyNumberFormat="1" applyFont="1" applyBorder="1" applyAlignment="1">
      <alignment horizontal="right" wrapText="1"/>
    </xf>
    <xf numFmtId="0" fontId="48" fillId="0" borderId="3" xfId="0" applyFont="1" applyBorder="1" applyAlignment="1">
      <alignment horizontal="center" wrapText="1"/>
    </xf>
    <xf numFmtId="0" fontId="48" fillId="0" borderId="3" xfId="0" applyFont="1" applyBorder="1" applyAlignment="1">
      <alignment horizontal="left" wrapText="1"/>
    </xf>
    <xf numFmtId="164" fontId="13" fillId="0" borderId="3" xfId="0" applyNumberFormat="1" applyFont="1" applyBorder="1" applyAlignment="1">
      <alignment horizontal="right" wrapText="1"/>
    </xf>
    <xf numFmtId="164" fontId="12" fillId="0" borderId="3" xfId="0" applyNumberFormat="1" applyFont="1" applyBorder="1" applyAlignment="1">
      <alignment horizontal="right" wrapText="1"/>
    </xf>
    <xf numFmtId="164" fontId="6" fillId="0" borderId="3" xfId="0" applyNumberFormat="1" applyFont="1" applyBorder="1" applyAlignment="1">
      <alignment horizontal="right" wrapText="1"/>
    </xf>
    <xf numFmtId="0" fontId="48" fillId="0" borderId="0" xfId="0" applyFont="1" applyBorder="1" applyAlignment="1">
      <alignment horizontal="center" wrapText="1"/>
    </xf>
    <xf numFmtId="0" fontId="48" fillId="0" borderId="0" xfId="0" applyFont="1" applyBorder="1" applyAlignment="1">
      <alignment horizontal="left" wrapText="1"/>
    </xf>
    <xf numFmtId="164" fontId="13" fillId="0" borderId="0" xfId="0" applyNumberFormat="1" applyFont="1" applyBorder="1" applyAlignment="1">
      <alignment horizontal="right" wrapText="1"/>
    </xf>
    <xf numFmtId="0" fontId="30" fillId="0" borderId="0" xfId="0" applyFont="1"/>
  </cellXfs>
  <cellStyles count="3">
    <cellStyle name="xl30" xfId="2"/>
    <cellStyle name="xl4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h\Desktop\&#1043;&#1091;&#1073;&#1072;&#1088;&#1077;&#1074;&#1086;\&#1056;&#1072;&#1089;&#1093;&#1086;&#1076;&#1099;%20&#1087;&#1086;%20&#1088;&#1072;&#1079;&#1076;&#1077;&#1083;&#1072;&#1084;,%20&#1087;&#1086;&#1076;&#1088;&#1072;&#1079;&#1076;&#1077;&#1083;&#1072;&#1084;%20&#1053;&#1054;&#1071;&#1041;&#1056;&#1068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2020/&#1044;&#1077;&#1082;&#1072;&#1073;&#1088;&#1100;%202020%20&#1074;&#1089;&#1077;%20&#1089;&#1088;&#1072;&#1079;&#1091;%2012.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h\Desktop\&#1043;&#1091;&#1073;&#1072;&#1088;&#1077;&#1074;&#1086;\&#1044;&#1086;&#1093;&#1086;&#1076;&#1099;%20&#1085;&#1086;&#1103;&#1073;&#1088;&#1100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глава"/>
      <sheetName val="аппарат"/>
      <sheetName val="ВУС"/>
      <sheetName val="0309"/>
      <sheetName val="дороги"/>
      <sheetName val="энергосбережение"/>
      <sheetName val="ЖКХ-ком"/>
      <sheetName val="ЖКХ-ул.осв."/>
      <sheetName val="ЖКХ-благоустр."/>
      <sheetName val="клубы"/>
      <sheetName val="МКУК"/>
      <sheetName val="соц.политика"/>
      <sheetName val="др.воп.экономики"/>
      <sheetName val="занятость"/>
      <sheetName val="СВОД"/>
    </sheetNames>
    <sheetDataSet>
      <sheetData sheetId="0" refreshError="1">
        <row r="23">
          <cell r="G23">
            <v>0</v>
          </cell>
        </row>
      </sheetData>
      <sheetData sheetId="1" refreshError="1"/>
      <sheetData sheetId="2" refreshError="1">
        <row r="5">
          <cell r="P5">
            <v>0</v>
          </cell>
        </row>
        <row r="22">
          <cell r="P22">
            <v>3260.51</v>
          </cell>
        </row>
        <row r="28">
          <cell r="P28">
            <v>0</v>
          </cell>
        </row>
        <row r="35">
          <cell r="P35">
            <v>0</v>
          </cell>
        </row>
      </sheetData>
      <sheetData sheetId="3" refreshError="1">
        <row r="9">
          <cell r="P9">
            <v>0</v>
          </cell>
        </row>
      </sheetData>
      <sheetData sheetId="4" refreshError="1">
        <row r="13">
          <cell r="P13">
            <v>28977</v>
          </cell>
        </row>
        <row r="18">
          <cell r="P18">
            <v>223195</v>
          </cell>
        </row>
        <row r="25">
          <cell r="P25">
            <v>0</v>
          </cell>
        </row>
        <row r="26">
          <cell r="P26">
            <v>14800</v>
          </cell>
        </row>
      </sheetData>
      <sheetData sheetId="5" refreshError="1"/>
      <sheetData sheetId="6" refreshError="1"/>
      <sheetData sheetId="7" refreshError="1">
        <row r="9">
          <cell r="P9">
            <v>0</v>
          </cell>
        </row>
      </sheetData>
      <sheetData sheetId="8" refreshError="1"/>
      <sheetData sheetId="9" refreshError="1">
        <row r="25">
          <cell r="P25">
            <v>0</v>
          </cell>
        </row>
        <row r="28">
          <cell r="P28">
            <v>0</v>
          </cell>
        </row>
      </sheetData>
      <sheetData sheetId="10" refreshError="1">
        <row r="28">
          <cell r="P28">
            <v>0</v>
          </cell>
        </row>
        <row r="33">
          <cell r="P33">
            <v>10097</v>
          </cell>
        </row>
        <row r="34">
          <cell r="P34">
            <v>0</v>
          </cell>
        </row>
      </sheetData>
      <sheetData sheetId="11" refreshError="1">
        <row r="33">
          <cell r="P33">
            <v>0</v>
          </cell>
        </row>
        <row r="34">
          <cell r="P34">
            <v>0</v>
          </cell>
        </row>
      </sheetData>
      <sheetData sheetId="12" refreshError="1">
        <row r="36">
          <cell r="P36">
            <v>0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ходы"/>
      <sheetName val="Доходы"/>
      <sheetName val="Расходы казначейство"/>
      <sheetName val="Доходы казначество"/>
      <sheetName val="Расходы краткие"/>
      <sheetName val="КОСГУ"/>
      <sheetName val="Справка об исполнении"/>
      <sheetName val="Кап вложения"/>
      <sheetName val="СПравка областные"/>
      <sheetName val="Источники"/>
      <sheetName val="310 статья"/>
      <sheetName val="Расшифровка целевые"/>
      <sheetName val="Остатки бюджетных средств"/>
      <sheetName val="Раздел 04"/>
    </sheetNames>
    <sheetDataSet>
      <sheetData sheetId="0">
        <row r="6">
          <cell r="D6">
            <v>0</v>
          </cell>
          <cell r="E6">
            <v>17380378.079999998</v>
          </cell>
          <cell r="F6">
            <v>0</v>
          </cell>
          <cell r="G6">
            <v>16928107.489999998</v>
          </cell>
        </row>
        <row r="224">
          <cell r="D224">
            <v>6304177.0800000001</v>
          </cell>
        </row>
      </sheetData>
      <sheetData sheetId="1">
        <row r="8">
          <cell r="D8">
            <v>6304177.0800000001</v>
          </cell>
          <cell r="E8">
            <v>16413177.08</v>
          </cell>
          <cell r="F8">
            <v>5949338.1100000003</v>
          </cell>
          <cell r="G8">
            <v>18638429.280000001</v>
          </cell>
        </row>
      </sheetData>
      <sheetData sheetId="2">
        <row r="17">
          <cell r="E17">
            <v>169797.58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отчет"/>
      <sheetName val="Лист2 (2)"/>
    </sheetNames>
    <sheetDataSet>
      <sheetData sheetId="0" refreshError="1">
        <row r="33">
          <cell r="H33">
            <v>0</v>
          </cell>
          <cell r="N33">
            <v>0</v>
          </cell>
          <cell r="R33">
            <v>0</v>
          </cell>
          <cell r="W33">
            <v>0</v>
          </cell>
          <cell r="Z33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86"/>
  <sheetViews>
    <sheetView workbookViewId="0">
      <selection sqref="A1:XFD1048576"/>
    </sheetView>
  </sheetViews>
  <sheetFormatPr defaultRowHeight="15"/>
  <cols>
    <col min="1" max="1" width="6.5703125" customWidth="1"/>
    <col min="2" max="2" width="25.5703125" customWidth="1"/>
    <col min="3" max="3" width="39.7109375" customWidth="1"/>
    <col min="4" max="4" width="12.140625" customWidth="1"/>
    <col min="5" max="5" width="18.140625" customWidth="1"/>
    <col min="6" max="6" width="12.42578125" customWidth="1"/>
    <col min="7" max="7" width="17.5703125" style="41" customWidth="1"/>
    <col min="8" max="8" width="15.28515625" customWidth="1"/>
  </cols>
  <sheetData>
    <row r="1" spans="1:8">
      <c r="A1" s="1"/>
      <c r="B1" s="2"/>
      <c r="C1" s="3" t="s">
        <v>0</v>
      </c>
      <c r="D1" s="2"/>
      <c r="E1" s="2"/>
      <c r="F1" s="2"/>
      <c r="G1" s="4"/>
    </row>
    <row r="2" spans="1:8">
      <c r="A2" s="5"/>
      <c r="C2" s="6"/>
      <c r="D2" s="7" t="s">
        <v>1</v>
      </c>
      <c r="G2" s="4"/>
    </row>
    <row r="3" spans="1:8">
      <c r="A3" s="1"/>
      <c r="B3" s="2"/>
      <c r="C3" s="8" t="s">
        <v>2</v>
      </c>
      <c r="D3" s="9"/>
      <c r="E3" s="9"/>
      <c r="F3" s="9"/>
      <c r="G3" s="4"/>
    </row>
    <row r="4" spans="1:8">
      <c r="A4" s="1" t="s">
        <v>3</v>
      </c>
      <c r="B4" s="2"/>
      <c r="C4" s="10" t="s">
        <v>4</v>
      </c>
      <c r="D4" s="11"/>
      <c r="E4" s="11"/>
      <c r="F4" s="11"/>
      <c r="G4" s="12"/>
    </row>
    <row r="5" spans="1:8" ht="56.25">
      <c r="A5" s="13" t="s">
        <v>5</v>
      </c>
      <c r="B5" s="13" t="s">
        <v>6</v>
      </c>
      <c r="C5" s="13" t="s">
        <v>7</v>
      </c>
      <c r="D5" s="13" t="s">
        <v>8</v>
      </c>
      <c r="E5" s="13" t="s">
        <v>9</v>
      </c>
      <c r="F5" s="13" t="s">
        <v>8</v>
      </c>
      <c r="G5" s="14" t="s">
        <v>10</v>
      </c>
      <c r="H5" s="15"/>
    </row>
    <row r="6" spans="1:8" ht="24">
      <c r="A6" s="16">
        <v>200</v>
      </c>
      <c r="B6" s="17" t="s">
        <v>11</v>
      </c>
      <c r="C6" s="18" t="s">
        <v>12</v>
      </c>
      <c r="D6" s="19">
        <f>D196</f>
        <v>0</v>
      </c>
      <c r="E6" s="20">
        <f>E7+E11+E14+E22+D35+E26+E35+E184+E188+E200+E205+E212+E217+E192+E196</f>
        <v>17380378.079999998</v>
      </c>
      <c r="F6" s="21">
        <v>0</v>
      </c>
      <c r="G6" s="22" t="e">
        <f>G7+G11+G14+G22+G26+G35+G184+G188+G200+G205+G212+G217+G192</f>
        <v>#REF!</v>
      </c>
      <c r="H6" s="15"/>
    </row>
    <row r="7" spans="1:8" ht="15.75">
      <c r="A7" s="16">
        <v>200</v>
      </c>
      <c r="B7" s="17" t="s">
        <v>13</v>
      </c>
      <c r="C7" s="18" t="s">
        <v>14</v>
      </c>
      <c r="D7" s="21">
        <f t="shared" ref="D7:G8" si="0">D8</f>
        <v>0</v>
      </c>
      <c r="E7" s="21">
        <f t="shared" si="0"/>
        <v>555000</v>
      </c>
      <c r="F7" s="21">
        <f t="shared" si="0"/>
        <v>0</v>
      </c>
      <c r="G7" s="23">
        <f t="shared" si="0"/>
        <v>554361.04</v>
      </c>
      <c r="H7" s="15"/>
    </row>
    <row r="8" spans="1:8" ht="15.75">
      <c r="A8" s="24">
        <v>200</v>
      </c>
      <c r="B8" s="25" t="s">
        <v>15</v>
      </c>
      <c r="C8" s="26" t="s">
        <v>16</v>
      </c>
      <c r="D8" s="27">
        <f t="shared" si="0"/>
        <v>0</v>
      </c>
      <c r="E8" s="27">
        <f t="shared" si="0"/>
        <v>555000</v>
      </c>
      <c r="F8" s="27">
        <f t="shared" si="0"/>
        <v>0</v>
      </c>
      <c r="G8" s="28">
        <f t="shared" si="0"/>
        <v>554361.04</v>
      </c>
      <c r="H8" s="15"/>
    </row>
    <row r="9" spans="1:8" ht="15.75">
      <c r="A9" s="24">
        <v>200</v>
      </c>
      <c r="B9" s="25" t="s">
        <v>17</v>
      </c>
      <c r="C9" s="26" t="s">
        <v>18</v>
      </c>
      <c r="D9" s="27"/>
      <c r="E9" s="27">
        <v>555000</v>
      </c>
      <c r="F9" s="27"/>
      <c r="G9" s="28">
        <v>554361.04</v>
      </c>
      <c r="H9" s="15"/>
    </row>
    <row r="10" spans="1:8" ht="24">
      <c r="A10" s="24">
        <v>200</v>
      </c>
      <c r="B10" s="25" t="s">
        <v>19</v>
      </c>
      <c r="C10" s="26" t="s">
        <v>20</v>
      </c>
      <c r="D10" s="27"/>
      <c r="E10" s="27"/>
      <c r="F10" s="27"/>
      <c r="G10" s="28"/>
      <c r="H10" s="15"/>
    </row>
    <row r="11" spans="1:8" ht="72">
      <c r="A11" s="16">
        <v>200</v>
      </c>
      <c r="B11" s="17" t="s">
        <v>21</v>
      </c>
      <c r="C11" s="18" t="s">
        <v>22</v>
      </c>
      <c r="D11" s="21">
        <f t="shared" ref="D11:G12" si="1">D12</f>
        <v>0</v>
      </c>
      <c r="E11" s="21">
        <f t="shared" si="1"/>
        <v>166000</v>
      </c>
      <c r="F11" s="21">
        <f t="shared" si="1"/>
        <v>0</v>
      </c>
      <c r="G11" s="23">
        <f t="shared" si="1"/>
        <v>158224</v>
      </c>
      <c r="H11" s="15"/>
    </row>
    <row r="12" spans="1:8" ht="15.75">
      <c r="A12" s="24">
        <v>200</v>
      </c>
      <c r="B12" s="25" t="s">
        <v>15</v>
      </c>
      <c r="C12" s="26" t="s">
        <v>16</v>
      </c>
      <c r="D12" s="27">
        <f t="shared" si="1"/>
        <v>0</v>
      </c>
      <c r="E12" s="27">
        <f t="shared" si="1"/>
        <v>166000</v>
      </c>
      <c r="F12" s="27">
        <f t="shared" si="1"/>
        <v>0</v>
      </c>
      <c r="G12" s="28">
        <f t="shared" si="1"/>
        <v>158224</v>
      </c>
      <c r="H12" s="15"/>
    </row>
    <row r="13" spans="1:8" ht="29.25">
      <c r="A13" s="24">
        <v>200</v>
      </c>
      <c r="B13" s="25" t="s">
        <v>23</v>
      </c>
      <c r="C13" s="26" t="s">
        <v>24</v>
      </c>
      <c r="D13" s="27"/>
      <c r="E13" s="27">
        <v>166000</v>
      </c>
      <c r="F13" s="27"/>
      <c r="G13" s="28">
        <v>158224</v>
      </c>
      <c r="H13" s="15"/>
    </row>
    <row r="14" spans="1:8" s="32" customFormat="1" ht="42.75">
      <c r="A14" s="16">
        <v>200</v>
      </c>
      <c r="B14" s="29" t="s">
        <v>25</v>
      </c>
      <c r="C14" s="18" t="s">
        <v>26</v>
      </c>
      <c r="D14" s="21">
        <f>D15+D17+D19+D24</f>
        <v>0</v>
      </c>
      <c r="E14" s="21">
        <f>E15+E17+E19+E24</f>
        <v>1799000</v>
      </c>
      <c r="F14" s="21">
        <f>F15+F17+F19+F24</f>
        <v>0</v>
      </c>
      <c r="G14" s="30">
        <f>G15+G17+G19+G24</f>
        <v>1792476.18</v>
      </c>
      <c r="H14" s="31"/>
    </row>
    <row r="15" spans="1:8" ht="57.75">
      <c r="A15" s="24">
        <v>200</v>
      </c>
      <c r="B15" s="25" t="s">
        <v>27</v>
      </c>
      <c r="C15" s="26" t="s">
        <v>28</v>
      </c>
      <c r="D15" s="27">
        <f>D16</f>
        <v>0</v>
      </c>
      <c r="E15" s="27">
        <f>E16</f>
        <v>610600</v>
      </c>
      <c r="F15" s="27">
        <f>F16</f>
        <v>0</v>
      </c>
      <c r="G15" s="33">
        <f>G16</f>
        <v>610533</v>
      </c>
      <c r="H15" s="15"/>
    </row>
    <row r="16" spans="1:8" ht="15.75">
      <c r="A16" s="24">
        <v>200</v>
      </c>
      <c r="B16" s="25" t="s">
        <v>29</v>
      </c>
      <c r="C16" s="26" t="s">
        <v>18</v>
      </c>
      <c r="D16" s="27"/>
      <c r="E16" s="27">
        <v>610600</v>
      </c>
      <c r="F16" s="27"/>
      <c r="G16" s="28">
        <v>610533</v>
      </c>
      <c r="H16" s="15"/>
    </row>
    <row r="17" spans="1:256" ht="57" customHeight="1">
      <c r="A17" s="24">
        <v>200</v>
      </c>
      <c r="B17" s="25" t="s">
        <v>30</v>
      </c>
      <c r="C17" s="26" t="s">
        <v>31</v>
      </c>
      <c r="D17" s="27">
        <f>D18</f>
        <v>0</v>
      </c>
      <c r="E17" s="27">
        <f>E18</f>
        <v>0</v>
      </c>
      <c r="F17" s="27">
        <f>F18</f>
        <v>0</v>
      </c>
      <c r="G17" s="28">
        <f>G18</f>
        <v>0</v>
      </c>
      <c r="H17" s="15"/>
    </row>
    <row r="18" spans="1:256" ht="15.75" customHeight="1">
      <c r="A18" s="24">
        <v>200</v>
      </c>
      <c r="B18" s="25" t="s">
        <v>32</v>
      </c>
      <c r="C18" s="26" t="s">
        <v>18</v>
      </c>
      <c r="D18" s="27"/>
      <c r="E18" s="27"/>
      <c r="F18" s="27"/>
      <c r="G18" s="28"/>
      <c r="H18" s="15"/>
    </row>
    <row r="19" spans="1:256" ht="86.25" customHeight="1">
      <c r="A19" s="24">
        <v>200</v>
      </c>
      <c r="B19" s="25" t="s">
        <v>33</v>
      </c>
      <c r="C19" s="26" t="s">
        <v>34</v>
      </c>
      <c r="D19" s="27">
        <f>D20</f>
        <v>0</v>
      </c>
      <c r="E19" s="27">
        <f>E20+E21</f>
        <v>1127000</v>
      </c>
      <c r="F19" s="27">
        <f>F20</f>
        <v>0</v>
      </c>
      <c r="G19" s="33">
        <f>G20+G21</f>
        <v>1120543.18</v>
      </c>
      <c r="H19" s="15"/>
      <c r="IV19">
        <f>SUM(A19:IU19)</f>
        <v>2247743.1799999997</v>
      </c>
    </row>
    <row r="20" spans="1:256" ht="18" customHeight="1">
      <c r="A20" s="24">
        <v>200</v>
      </c>
      <c r="B20" s="25" t="s">
        <v>35</v>
      </c>
      <c r="C20" s="26" t="s">
        <v>18</v>
      </c>
      <c r="D20" s="27"/>
      <c r="E20" s="27">
        <v>1117600</v>
      </c>
      <c r="F20" s="27"/>
      <c r="G20" s="28">
        <v>1111210</v>
      </c>
      <c r="H20" s="15"/>
    </row>
    <row r="21" spans="1:256" ht="18" customHeight="1">
      <c r="A21" s="24"/>
      <c r="B21" s="25" t="s">
        <v>36</v>
      </c>
      <c r="C21" s="26"/>
      <c r="D21" s="27"/>
      <c r="E21" s="27">
        <v>9400</v>
      </c>
      <c r="F21" s="27"/>
      <c r="G21" s="28">
        <v>9333.18</v>
      </c>
      <c r="H21" s="15"/>
    </row>
    <row r="22" spans="1:256" ht="18" customHeight="1">
      <c r="A22" s="16">
        <v>200</v>
      </c>
      <c r="B22" s="29" t="s">
        <v>37</v>
      </c>
      <c r="C22" s="18" t="s">
        <v>38</v>
      </c>
      <c r="D22" s="27"/>
      <c r="E22" s="21">
        <f>E23</f>
        <v>0</v>
      </c>
      <c r="F22" s="27"/>
      <c r="G22" s="30">
        <f>G23</f>
        <v>0</v>
      </c>
      <c r="H22" s="15"/>
    </row>
    <row r="23" spans="1:256" ht="18" customHeight="1">
      <c r="A23" s="24">
        <v>200</v>
      </c>
      <c r="B23" s="25" t="s">
        <v>39</v>
      </c>
      <c r="C23" s="34" t="s">
        <v>20</v>
      </c>
      <c r="D23" s="27"/>
      <c r="E23" s="27">
        <v>0</v>
      </c>
      <c r="F23" s="27"/>
      <c r="G23" s="28">
        <f>[1]аппарат!P5</f>
        <v>0</v>
      </c>
      <c r="H23" s="15"/>
    </row>
    <row r="24" spans="1:256" ht="30" customHeight="1">
      <c r="A24" s="24">
        <v>200</v>
      </c>
      <c r="B24" s="25" t="s">
        <v>40</v>
      </c>
      <c r="C24" s="26" t="s">
        <v>41</v>
      </c>
      <c r="D24" s="27">
        <f>D25</f>
        <v>0</v>
      </c>
      <c r="E24" s="27">
        <f>E25</f>
        <v>61400</v>
      </c>
      <c r="F24" s="27">
        <f>F25</f>
        <v>0</v>
      </c>
      <c r="G24" s="33">
        <f>G25</f>
        <v>61400</v>
      </c>
      <c r="H24" s="15"/>
    </row>
    <row r="25" spans="1:256" ht="18.75" customHeight="1">
      <c r="A25" s="24">
        <v>200</v>
      </c>
      <c r="B25" s="25" t="s">
        <v>42</v>
      </c>
      <c r="C25" s="26" t="s">
        <v>18</v>
      </c>
      <c r="D25" s="27"/>
      <c r="E25" s="27">
        <v>61400</v>
      </c>
      <c r="F25" s="27"/>
      <c r="G25" s="28">
        <v>61400</v>
      </c>
      <c r="H25" s="15"/>
    </row>
    <row r="26" spans="1:256" ht="87" customHeight="1">
      <c r="A26" s="16">
        <v>200</v>
      </c>
      <c r="B26" s="17" t="s">
        <v>43</v>
      </c>
      <c r="C26" s="18" t="s">
        <v>44</v>
      </c>
      <c r="D26" s="21">
        <f>D27+D29+D31+D33</f>
        <v>0</v>
      </c>
      <c r="E26" s="21">
        <f>E27+E29+E31+E33</f>
        <v>543600</v>
      </c>
      <c r="F26" s="21">
        <f>F27+F29+F31+F33</f>
        <v>0</v>
      </c>
      <c r="G26" s="30">
        <f>G27+G29+G31+G33</f>
        <v>527018.92999999993</v>
      </c>
      <c r="H26" s="15"/>
    </row>
    <row r="27" spans="1:256" ht="42" customHeight="1">
      <c r="A27" s="24">
        <v>200</v>
      </c>
      <c r="B27" s="25" t="s">
        <v>27</v>
      </c>
      <c r="C27" s="26" t="s">
        <v>28</v>
      </c>
      <c r="D27" s="27">
        <f>D28</f>
        <v>0</v>
      </c>
      <c r="E27" s="27">
        <f>E28</f>
        <v>184100</v>
      </c>
      <c r="F27" s="27">
        <f>F28</f>
        <v>0</v>
      </c>
      <c r="G27" s="33">
        <f>G28</f>
        <v>169797.58</v>
      </c>
      <c r="H27" s="15"/>
    </row>
    <row r="28" spans="1:256" ht="29.25" customHeight="1">
      <c r="A28" s="24">
        <v>200</v>
      </c>
      <c r="B28" s="25" t="s">
        <v>45</v>
      </c>
      <c r="C28" s="26" t="s">
        <v>24</v>
      </c>
      <c r="D28" s="27"/>
      <c r="E28" s="27">
        <v>184100</v>
      </c>
      <c r="F28" s="27"/>
      <c r="G28" s="28">
        <f>'[2]Расходы казначейство'!E17</f>
        <v>169797.58</v>
      </c>
      <c r="H28" s="15"/>
    </row>
    <row r="29" spans="1:256" ht="72.75" customHeight="1">
      <c r="A29" s="24">
        <v>200</v>
      </c>
      <c r="B29" s="25" t="s">
        <v>30</v>
      </c>
      <c r="C29" s="26" t="s">
        <v>31</v>
      </c>
      <c r="D29" s="27">
        <f>D30</f>
        <v>0</v>
      </c>
      <c r="E29" s="27">
        <f>E30</f>
        <v>0</v>
      </c>
      <c r="F29" s="27">
        <f>F30</f>
        <v>0</v>
      </c>
      <c r="G29" s="28">
        <f>G30</f>
        <v>0</v>
      </c>
      <c r="H29" s="15"/>
    </row>
    <row r="30" spans="1:256" ht="28.5" customHeight="1">
      <c r="A30" s="24">
        <v>200</v>
      </c>
      <c r="B30" s="25" t="s">
        <v>46</v>
      </c>
      <c r="C30" s="26" t="s">
        <v>24</v>
      </c>
      <c r="D30" s="27"/>
      <c r="E30" s="27"/>
      <c r="F30" s="27"/>
      <c r="G30" s="28"/>
      <c r="H30" s="15"/>
    </row>
    <row r="31" spans="1:256" ht="85.5" customHeight="1">
      <c r="A31" s="24">
        <v>200</v>
      </c>
      <c r="B31" s="25" t="s">
        <v>33</v>
      </c>
      <c r="C31" s="26" t="s">
        <v>34</v>
      </c>
      <c r="D31" s="27">
        <f>D32</f>
        <v>0</v>
      </c>
      <c r="E31" s="27">
        <f>E32</f>
        <v>341000</v>
      </c>
      <c r="F31" s="27">
        <f>F32</f>
        <v>0</v>
      </c>
      <c r="G31" s="33">
        <f>G32</f>
        <v>338721.35</v>
      </c>
      <c r="H31" s="15"/>
    </row>
    <row r="32" spans="1:256" ht="27.75" customHeight="1">
      <c r="A32" s="24">
        <v>200</v>
      </c>
      <c r="B32" s="25" t="s">
        <v>47</v>
      </c>
      <c r="C32" s="26" t="s">
        <v>24</v>
      </c>
      <c r="D32" s="27"/>
      <c r="E32" s="27">
        <v>341000</v>
      </c>
      <c r="F32" s="27"/>
      <c r="G32" s="28">
        <v>338721.35</v>
      </c>
      <c r="H32" s="15"/>
    </row>
    <row r="33" spans="1:8" ht="29.25">
      <c r="A33" s="24">
        <v>200</v>
      </c>
      <c r="B33" s="25" t="s">
        <v>40</v>
      </c>
      <c r="C33" s="26" t="s">
        <v>41</v>
      </c>
      <c r="D33" s="27">
        <f>D34</f>
        <v>0</v>
      </c>
      <c r="E33" s="27">
        <f>E34</f>
        <v>18500</v>
      </c>
      <c r="F33" s="27">
        <f>F34</f>
        <v>0</v>
      </c>
      <c r="G33" s="33">
        <f>G34</f>
        <v>18500</v>
      </c>
      <c r="H33" s="15"/>
    </row>
    <row r="34" spans="1:8" ht="29.25">
      <c r="A34" s="24">
        <v>200</v>
      </c>
      <c r="B34" s="25" t="s">
        <v>48</v>
      </c>
      <c r="C34" s="26" t="s">
        <v>24</v>
      </c>
      <c r="D34" s="27"/>
      <c r="E34" s="27">
        <v>18500</v>
      </c>
      <c r="F34" s="27"/>
      <c r="G34" s="28">
        <v>18500</v>
      </c>
      <c r="H34" s="15"/>
    </row>
    <row r="35" spans="1:8" ht="57.75">
      <c r="A35" s="16">
        <v>200</v>
      </c>
      <c r="B35" s="17" t="s">
        <v>49</v>
      </c>
      <c r="C35" s="18" t="s">
        <v>50</v>
      </c>
      <c r="D35" s="21">
        <f>D36+D41+D84+D101+D115+D122+D126+D133+D141+D152+D158+D178</f>
        <v>0</v>
      </c>
      <c r="E35" s="20">
        <f>E36+E41+E84+E101+E115+E122+E126+E133+E141+E152+E158+E178+E109+E112+E62</f>
        <v>14219766.08</v>
      </c>
      <c r="F35" s="21">
        <f>F36+F41+F84+F101+F115+F122+F126+F133+F141+F152+F158+F178</f>
        <v>0</v>
      </c>
      <c r="G35" s="22">
        <f>G36+G41+G84+G101+G115+G122+G126+G133+G141+G152+G158+G178+G109+G62</f>
        <v>13800466.799999999</v>
      </c>
      <c r="H35" s="15"/>
    </row>
    <row r="36" spans="1:8" s="32" customFormat="1" ht="85.5">
      <c r="A36" s="16">
        <v>200</v>
      </c>
      <c r="B36" s="29" t="s">
        <v>30</v>
      </c>
      <c r="C36" s="18" t="s">
        <v>31</v>
      </c>
      <c r="D36" s="21">
        <f>D37+D38+D39+D40</f>
        <v>0</v>
      </c>
      <c r="E36" s="21">
        <f>E37+E38+E39+E40</f>
        <v>0</v>
      </c>
      <c r="F36" s="21">
        <f>F37+F38+F39+F40</f>
        <v>0</v>
      </c>
      <c r="G36" s="30">
        <f>G37+G38+G39+G40</f>
        <v>0</v>
      </c>
      <c r="H36" s="31"/>
    </row>
    <row r="37" spans="1:8" ht="15.75">
      <c r="A37" s="24">
        <v>200</v>
      </c>
      <c r="B37" s="25" t="s">
        <v>51</v>
      </c>
      <c r="C37" s="26" t="s">
        <v>52</v>
      </c>
      <c r="D37" s="27"/>
      <c r="E37" s="27"/>
      <c r="F37" s="27"/>
      <c r="G37" s="28"/>
      <c r="H37" s="15"/>
    </row>
    <row r="38" spans="1:8" ht="15.75">
      <c r="A38" s="24">
        <v>200</v>
      </c>
      <c r="B38" s="25" t="s">
        <v>53</v>
      </c>
      <c r="C38" s="26" t="s">
        <v>54</v>
      </c>
      <c r="D38" s="27"/>
      <c r="E38" s="27"/>
      <c r="F38" s="27"/>
      <c r="G38" s="28"/>
      <c r="H38" s="15"/>
    </row>
    <row r="39" spans="1:8" ht="15.75">
      <c r="A39" s="24">
        <v>200</v>
      </c>
      <c r="B39" s="25" t="s">
        <v>55</v>
      </c>
      <c r="C39" s="26" t="s">
        <v>56</v>
      </c>
      <c r="D39" s="27"/>
      <c r="E39" s="27"/>
      <c r="F39" s="27"/>
      <c r="G39" s="28"/>
      <c r="H39" s="15"/>
    </row>
    <row r="40" spans="1:8" ht="29.25">
      <c r="A40" s="24">
        <v>200</v>
      </c>
      <c r="B40" s="25" t="s">
        <v>57</v>
      </c>
      <c r="C40" s="26" t="s">
        <v>58</v>
      </c>
      <c r="D40" s="27"/>
      <c r="E40" s="27"/>
      <c r="F40" s="27"/>
      <c r="G40" s="28"/>
      <c r="H40" s="15"/>
    </row>
    <row r="41" spans="1:8" s="32" customFormat="1" ht="114">
      <c r="A41" s="16">
        <v>200</v>
      </c>
      <c r="B41" s="29" t="s">
        <v>33</v>
      </c>
      <c r="C41" s="18" t="s">
        <v>34</v>
      </c>
      <c r="D41" s="21">
        <f>D43+D44+D45+D46+D47+D48+D54+D55</f>
        <v>0</v>
      </c>
      <c r="E41" s="21">
        <f>E42+E53</f>
        <v>1827250</v>
      </c>
      <c r="F41" s="21">
        <f>F43+F44+F45+F46+F47+F48+F54+F55</f>
        <v>0</v>
      </c>
      <c r="G41" s="23">
        <f>G42+G53</f>
        <v>1787674.98</v>
      </c>
      <c r="H41" s="31"/>
    </row>
    <row r="42" spans="1:8" s="32" customFormat="1" ht="23.25">
      <c r="A42" s="24">
        <v>200</v>
      </c>
      <c r="B42" s="25" t="s">
        <v>59</v>
      </c>
      <c r="C42" s="34" t="s">
        <v>60</v>
      </c>
      <c r="D42" s="21"/>
      <c r="E42" s="21">
        <f>E43+E44+E45+E46+E47+E48+E49+E50+E51+E52</f>
        <v>1447750</v>
      </c>
      <c r="F42" s="21"/>
      <c r="G42" s="30">
        <f>G43+G44+G45+G46+G47+G48+G49+G50+G51+G52</f>
        <v>1409388.3699999999</v>
      </c>
      <c r="H42" s="31"/>
    </row>
    <row r="43" spans="1:8" ht="15.75">
      <c r="A43" s="24">
        <v>200</v>
      </c>
      <c r="B43" s="25" t="s">
        <v>61</v>
      </c>
      <c r="C43" s="26" t="s">
        <v>52</v>
      </c>
      <c r="D43" s="27"/>
      <c r="E43" s="27">
        <v>204000</v>
      </c>
      <c r="F43" s="27"/>
      <c r="G43" s="28">
        <v>203234.61</v>
      </c>
      <c r="H43" s="15"/>
    </row>
    <row r="44" spans="1:8" ht="15.75">
      <c r="A44" s="24">
        <v>200</v>
      </c>
      <c r="B44" s="25" t="s">
        <v>62</v>
      </c>
      <c r="C44" s="26" t="s">
        <v>54</v>
      </c>
      <c r="D44" s="27"/>
      <c r="E44" s="27">
        <v>112000</v>
      </c>
      <c r="F44" s="27"/>
      <c r="G44" s="28">
        <v>111441.4</v>
      </c>
      <c r="H44" s="15"/>
    </row>
    <row r="45" spans="1:8" ht="15.75">
      <c r="A45" s="24">
        <v>200</v>
      </c>
      <c r="B45" s="25" t="s">
        <v>63</v>
      </c>
      <c r="C45" s="26" t="s">
        <v>56</v>
      </c>
      <c r="D45" s="27"/>
      <c r="E45" s="27">
        <v>113750</v>
      </c>
      <c r="F45" s="27"/>
      <c r="G45" s="28">
        <v>109984.22</v>
      </c>
      <c r="H45" s="15"/>
    </row>
    <row r="46" spans="1:8" ht="29.25">
      <c r="A46" s="24">
        <v>200</v>
      </c>
      <c r="B46" s="25" t="s">
        <v>64</v>
      </c>
      <c r="C46" s="26" t="s">
        <v>65</v>
      </c>
      <c r="D46" s="27"/>
      <c r="E46" s="27"/>
      <c r="F46" s="27"/>
      <c r="G46" s="28"/>
      <c r="H46" s="15"/>
    </row>
    <row r="47" spans="1:8" ht="29.25">
      <c r="A47" s="24">
        <v>200</v>
      </c>
      <c r="B47" s="25" t="s">
        <v>66</v>
      </c>
      <c r="C47" s="26" t="s">
        <v>58</v>
      </c>
      <c r="D47" s="27"/>
      <c r="E47" s="27">
        <v>359000</v>
      </c>
      <c r="F47" s="27"/>
      <c r="G47" s="28">
        <v>348780.66</v>
      </c>
      <c r="H47" s="15"/>
    </row>
    <row r="48" spans="1:8" ht="15.75">
      <c r="A48" s="24">
        <v>200</v>
      </c>
      <c r="B48" s="25" t="s">
        <v>67</v>
      </c>
      <c r="C48" s="26" t="s">
        <v>68</v>
      </c>
      <c r="D48" s="27"/>
      <c r="E48" s="27">
        <v>655000</v>
      </c>
      <c r="F48" s="27"/>
      <c r="G48" s="28">
        <v>632686.97</v>
      </c>
      <c r="H48" s="15"/>
    </row>
    <row r="49" spans="1:8" ht="24">
      <c r="A49" s="24">
        <v>200</v>
      </c>
      <c r="B49" s="25" t="s">
        <v>69</v>
      </c>
      <c r="C49" s="34" t="s">
        <v>70</v>
      </c>
      <c r="D49" s="27"/>
      <c r="E49" s="27">
        <v>4000</v>
      </c>
      <c r="F49" s="27"/>
      <c r="G49" s="28">
        <f>[1]аппарат!P22</f>
        <v>3260.51</v>
      </c>
      <c r="H49" s="15"/>
    </row>
    <row r="50" spans="1:8" ht="29.25">
      <c r="A50" s="24">
        <v>200</v>
      </c>
      <c r="B50" s="25" t="s">
        <v>71</v>
      </c>
      <c r="C50" s="34" t="s">
        <v>72</v>
      </c>
      <c r="D50" s="27"/>
      <c r="E50" s="27"/>
      <c r="F50" s="27"/>
      <c r="G50" s="28"/>
      <c r="H50" s="15"/>
    </row>
    <row r="51" spans="1:8" ht="57.75">
      <c r="A51" s="24">
        <v>200</v>
      </c>
      <c r="B51" s="25" t="s">
        <v>73</v>
      </c>
      <c r="C51" s="34" t="s">
        <v>74</v>
      </c>
      <c r="D51" s="27"/>
      <c r="E51" s="27"/>
      <c r="F51" s="27"/>
      <c r="G51" s="28"/>
      <c r="H51" s="15"/>
    </row>
    <row r="52" spans="1:8" ht="24">
      <c r="A52" s="24">
        <v>200</v>
      </c>
      <c r="B52" s="25" t="s">
        <v>75</v>
      </c>
      <c r="C52" s="34" t="s">
        <v>76</v>
      </c>
      <c r="D52" s="27"/>
      <c r="E52" s="27"/>
      <c r="F52" s="27"/>
      <c r="G52" s="28"/>
      <c r="H52" s="15"/>
    </row>
    <row r="53" spans="1:8" ht="24">
      <c r="A53" s="24">
        <v>200</v>
      </c>
      <c r="B53" s="25" t="s">
        <v>77</v>
      </c>
      <c r="C53" s="34" t="s">
        <v>78</v>
      </c>
      <c r="D53" s="27"/>
      <c r="E53" s="27">
        <f>E54+E55</f>
        <v>379500</v>
      </c>
      <c r="F53" s="27"/>
      <c r="G53" s="28">
        <f>G54+G55</f>
        <v>378286.61</v>
      </c>
      <c r="H53" s="15"/>
    </row>
    <row r="54" spans="1:8" ht="29.25">
      <c r="A54" s="24">
        <v>200</v>
      </c>
      <c r="B54" s="25" t="s">
        <v>79</v>
      </c>
      <c r="C54" s="26" t="s">
        <v>80</v>
      </c>
      <c r="D54" s="27"/>
      <c r="E54" s="27">
        <v>161000</v>
      </c>
      <c r="F54" s="27"/>
      <c r="G54" s="28">
        <v>160986</v>
      </c>
      <c r="H54" s="15"/>
    </row>
    <row r="55" spans="1:8" ht="29.25">
      <c r="A55" s="24">
        <v>200</v>
      </c>
      <c r="B55" s="25" t="s">
        <v>81</v>
      </c>
      <c r="C55" s="26" t="s">
        <v>82</v>
      </c>
      <c r="D55" s="27"/>
      <c r="E55" s="27">
        <f>E57+E60</f>
        <v>218500</v>
      </c>
      <c r="F55" s="27"/>
      <c r="G55" s="28">
        <f>G57+G58+G60</f>
        <v>217300.61</v>
      </c>
      <c r="H55" s="15"/>
    </row>
    <row r="56" spans="1:8" ht="29.25">
      <c r="A56" s="24">
        <v>200</v>
      </c>
      <c r="B56" s="25" t="s">
        <v>83</v>
      </c>
      <c r="C56" s="34" t="s">
        <v>84</v>
      </c>
      <c r="D56" s="27"/>
      <c r="E56" s="27"/>
      <c r="F56" s="27"/>
      <c r="G56" s="28"/>
      <c r="H56" s="15"/>
    </row>
    <row r="57" spans="1:8" ht="29.25">
      <c r="A57" s="24">
        <v>200</v>
      </c>
      <c r="B57" s="25" t="s">
        <v>85</v>
      </c>
      <c r="C57" s="34" t="s">
        <v>86</v>
      </c>
      <c r="D57" s="27"/>
      <c r="E57" s="27">
        <v>96500</v>
      </c>
      <c r="F57" s="27"/>
      <c r="G57" s="28">
        <v>96171.36</v>
      </c>
      <c r="H57" s="15"/>
    </row>
    <row r="58" spans="1:8" ht="29.25">
      <c r="A58" s="24">
        <v>200</v>
      </c>
      <c r="B58" s="25" t="s">
        <v>87</v>
      </c>
      <c r="C58" s="34" t="s">
        <v>88</v>
      </c>
      <c r="D58" s="27"/>
      <c r="E58" s="27"/>
      <c r="F58" s="27"/>
      <c r="G58" s="28">
        <f>[1]аппарат!P28</f>
        <v>0</v>
      </c>
      <c r="H58" s="15"/>
    </row>
    <row r="59" spans="1:8" ht="29.25">
      <c r="A59" s="24">
        <v>200</v>
      </c>
      <c r="B59" s="25" t="s">
        <v>89</v>
      </c>
      <c r="C59" s="34" t="s">
        <v>90</v>
      </c>
      <c r="D59" s="27"/>
      <c r="E59" s="27"/>
      <c r="F59" s="27"/>
      <c r="G59" s="28"/>
      <c r="H59" s="15"/>
    </row>
    <row r="60" spans="1:8" ht="29.25">
      <c r="A60" s="24">
        <v>200</v>
      </c>
      <c r="B60" s="25" t="s">
        <v>91</v>
      </c>
      <c r="C60" s="34" t="s">
        <v>92</v>
      </c>
      <c r="D60" s="27"/>
      <c r="E60" s="27">
        <v>122000</v>
      </c>
      <c r="F60" s="27"/>
      <c r="G60" s="28">
        <v>121129.25</v>
      </c>
      <c r="H60" s="15"/>
    </row>
    <row r="61" spans="1:8" ht="43.5">
      <c r="A61" s="24">
        <v>200</v>
      </c>
      <c r="B61" s="25" t="s">
        <v>93</v>
      </c>
      <c r="C61" s="34" t="s">
        <v>94</v>
      </c>
      <c r="D61" s="27"/>
      <c r="E61" s="27"/>
      <c r="F61" s="27"/>
      <c r="G61" s="28"/>
      <c r="H61" s="15"/>
    </row>
    <row r="62" spans="1:8" ht="29.25">
      <c r="A62" s="16">
        <v>200</v>
      </c>
      <c r="B62" s="29" t="s">
        <v>95</v>
      </c>
      <c r="C62" s="35" t="s">
        <v>96</v>
      </c>
      <c r="D62" s="27"/>
      <c r="E62" s="21">
        <f>E64</f>
        <v>65552</v>
      </c>
      <c r="F62" s="21"/>
      <c r="G62" s="23">
        <f>G64</f>
        <v>44800</v>
      </c>
      <c r="H62" s="15"/>
    </row>
    <row r="63" spans="1:8" ht="24">
      <c r="A63" s="24">
        <v>200</v>
      </c>
      <c r="B63" s="25" t="s">
        <v>97</v>
      </c>
      <c r="C63" s="34" t="s">
        <v>1</v>
      </c>
      <c r="D63" s="27"/>
      <c r="E63" s="21"/>
      <c r="F63" s="21"/>
      <c r="G63" s="30"/>
      <c r="H63" s="15"/>
    </row>
    <row r="64" spans="1:8" ht="15.75">
      <c r="A64" s="24">
        <v>200</v>
      </c>
      <c r="B64" s="25" t="s">
        <v>98</v>
      </c>
      <c r="C64" s="26" t="s">
        <v>68</v>
      </c>
      <c r="D64" s="27"/>
      <c r="E64" s="27">
        <v>65552</v>
      </c>
      <c r="F64" s="27"/>
      <c r="G64" s="28">
        <v>44800</v>
      </c>
      <c r="H64" s="15"/>
    </row>
    <row r="65" spans="1:8" ht="24">
      <c r="A65" s="16">
        <v>200</v>
      </c>
      <c r="B65" s="29" t="s">
        <v>99</v>
      </c>
      <c r="C65" s="29" t="s">
        <v>100</v>
      </c>
      <c r="D65" s="27"/>
      <c r="E65" s="27"/>
      <c r="F65" s="27"/>
      <c r="G65" s="28"/>
      <c r="H65" s="15"/>
    </row>
    <row r="66" spans="1:8" ht="24">
      <c r="A66" s="24">
        <v>200</v>
      </c>
      <c r="B66" s="25" t="s">
        <v>101</v>
      </c>
      <c r="C66" s="25" t="s">
        <v>1</v>
      </c>
      <c r="D66" s="27"/>
      <c r="E66" s="27"/>
      <c r="F66" s="27"/>
      <c r="G66" s="28"/>
      <c r="H66" s="15"/>
    </row>
    <row r="67" spans="1:8" ht="24">
      <c r="A67" s="24">
        <v>200</v>
      </c>
      <c r="B67" s="25" t="s">
        <v>102</v>
      </c>
      <c r="C67" s="25" t="s">
        <v>60</v>
      </c>
      <c r="D67" s="27"/>
      <c r="E67" s="27"/>
      <c r="F67" s="27"/>
      <c r="G67" s="28"/>
      <c r="H67" s="15"/>
    </row>
    <row r="68" spans="1:8" ht="24">
      <c r="A68" s="24">
        <v>200</v>
      </c>
      <c r="B68" s="25" t="s">
        <v>103</v>
      </c>
      <c r="C68" s="25" t="s">
        <v>52</v>
      </c>
      <c r="D68" s="27"/>
      <c r="E68" s="27"/>
      <c r="F68" s="27"/>
      <c r="G68" s="28"/>
      <c r="H68" s="15"/>
    </row>
    <row r="69" spans="1:8" ht="24">
      <c r="A69" s="24">
        <v>200</v>
      </c>
      <c r="B69" s="25" t="s">
        <v>104</v>
      </c>
      <c r="C69" s="25" t="s">
        <v>54</v>
      </c>
      <c r="D69" s="27"/>
      <c r="E69" s="27"/>
      <c r="F69" s="27"/>
      <c r="G69" s="28"/>
      <c r="H69" s="15"/>
    </row>
    <row r="70" spans="1:8" ht="24">
      <c r="A70" s="24">
        <v>200</v>
      </c>
      <c r="B70" s="25" t="s">
        <v>105</v>
      </c>
      <c r="C70" s="25" t="s">
        <v>56</v>
      </c>
      <c r="D70" s="27"/>
      <c r="E70" s="27"/>
      <c r="F70" s="27"/>
      <c r="G70" s="28"/>
      <c r="H70" s="15"/>
    </row>
    <row r="71" spans="1:8" ht="24">
      <c r="A71" s="24">
        <v>200</v>
      </c>
      <c r="B71" s="25" t="s">
        <v>106</v>
      </c>
      <c r="C71" s="25" t="s">
        <v>65</v>
      </c>
      <c r="D71" s="27"/>
      <c r="E71" s="27"/>
      <c r="F71" s="27"/>
      <c r="G71" s="28"/>
      <c r="H71" s="15"/>
    </row>
    <row r="72" spans="1:8" ht="24">
      <c r="A72" s="24">
        <v>200</v>
      </c>
      <c r="B72" s="25" t="s">
        <v>107</v>
      </c>
      <c r="C72" s="25" t="s">
        <v>58</v>
      </c>
      <c r="D72" s="27"/>
      <c r="E72" s="27"/>
      <c r="F72" s="27"/>
      <c r="G72" s="28"/>
      <c r="H72" s="15"/>
    </row>
    <row r="73" spans="1:8" ht="24">
      <c r="A73" s="24">
        <v>200</v>
      </c>
      <c r="B73" s="25" t="s">
        <v>108</v>
      </c>
      <c r="C73" s="25" t="s">
        <v>68</v>
      </c>
      <c r="D73" s="27"/>
      <c r="E73" s="27"/>
      <c r="F73" s="27"/>
      <c r="G73" s="28"/>
      <c r="H73" s="15"/>
    </row>
    <row r="74" spans="1:8" ht="24">
      <c r="A74" s="24">
        <v>200</v>
      </c>
      <c r="B74" s="25" t="s">
        <v>109</v>
      </c>
      <c r="C74" s="25" t="s">
        <v>76</v>
      </c>
      <c r="D74" s="27"/>
      <c r="E74" s="27"/>
      <c r="F74" s="27"/>
      <c r="G74" s="28"/>
      <c r="H74" s="15"/>
    </row>
    <row r="75" spans="1:8" ht="24">
      <c r="A75" s="24">
        <v>200</v>
      </c>
      <c r="B75" s="25" t="s">
        <v>110</v>
      </c>
      <c r="C75" s="25" t="s">
        <v>78</v>
      </c>
      <c r="D75" s="27"/>
      <c r="E75" s="27"/>
      <c r="F75" s="27"/>
      <c r="G75" s="28"/>
      <c r="H75" s="15"/>
    </row>
    <row r="76" spans="1:8" ht="24">
      <c r="A76" s="24">
        <v>200</v>
      </c>
      <c r="B76" s="25" t="s">
        <v>111</v>
      </c>
      <c r="C76" s="25" t="s">
        <v>80</v>
      </c>
      <c r="D76" s="27"/>
      <c r="E76" s="27"/>
      <c r="F76" s="27"/>
      <c r="G76" s="28"/>
      <c r="H76" s="15"/>
    </row>
    <row r="77" spans="1:8" ht="24">
      <c r="A77" s="24">
        <v>200</v>
      </c>
      <c r="B77" s="25" t="s">
        <v>112</v>
      </c>
      <c r="C77" s="25" t="s">
        <v>82</v>
      </c>
      <c r="D77" s="27"/>
      <c r="E77" s="27"/>
      <c r="F77" s="27"/>
      <c r="G77" s="28"/>
      <c r="H77" s="15"/>
    </row>
    <row r="78" spans="1:8" ht="24">
      <c r="A78" s="24">
        <v>200</v>
      </c>
      <c r="B78" s="25" t="s">
        <v>113</v>
      </c>
      <c r="C78" s="25" t="s">
        <v>84</v>
      </c>
      <c r="D78" s="27"/>
      <c r="E78" s="27"/>
      <c r="F78" s="27"/>
      <c r="G78" s="28"/>
      <c r="H78" s="15"/>
    </row>
    <row r="79" spans="1:8" ht="24">
      <c r="A79" s="24">
        <v>200</v>
      </c>
      <c r="B79" s="25" t="s">
        <v>114</v>
      </c>
      <c r="C79" s="25" t="s">
        <v>86</v>
      </c>
      <c r="D79" s="27"/>
      <c r="E79" s="27"/>
      <c r="F79" s="27"/>
      <c r="G79" s="28"/>
      <c r="H79" s="15"/>
    </row>
    <row r="80" spans="1:8" ht="24">
      <c r="A80" s="24">
        <v>200</v>
      </c>
      <c r="B80" s="25" t="s">
        <v>115</v>
      </c>
      <c r="C80" s="25" t="s">
        <v>88</v>
      </c>
      <c r="D80" s="27"/>
      <c r="E80" s="27"/>
      <c r="F80" s="27"/>
      <c r="G80" s="28"/>
      <c r="H80" s="15"/>
    </row>
    <row r="81" spans="1:8" ht="24">
      <c r="A81" s="24">
        <v>200</v>
      </c>
      <c r="B81" s="25" t="s">
        <v>116</v>
      </c>
      <c r="C81" s="25" t="s">
        <v>90</v>
      </c>
      <c r="D81" s="27"/>
      <c r="E81" s="27"/>
      <c r="F81" s="27"/>
      <c r="G81" s="28"/>
      <c r="H81" s="15"/>
    </row>
    <row r="82" spans="1:8" ht="24">
      <c r="A82" s="24">
        <v>200</v>
      </c>
      <c r="B82" s="25" t="s">
        <v>117</v>
      </c>
      <c r="C82" s="25" t="s">
        <v>92</v>
      </c>
      <c r="D82" s="27"/>
      <c r="E82" s="27"/>
      <c r="F82" s="27"/>
      <c r="G82" s="28"/>
      <c r="H82" s="15"/>
    </row>
    <row r="83" spans="1:8" ht="24">
      <c r="A83" s="24">
        <v>200</v>
      </c>
      <c r="B83" s="25" t="s">
        <v>118</v>
      </c>
      <c r="C83" s="25" t="s">
        <v>94</v>
      </c>
      <c r="D83" s="27"/>
      <c r="E83" s="27"/>
      <c r="F83" s="27"/>
      <c r="G83" s="28"/>
      <c r="H83" s="15"/>
    </row>
    <row r="84" spans="1:8" s="32" customFormat="1" ht="28.5">
      <c r="A84" s="16">
        <v>200</v>
      </c>
      <c r="B84" s="29" t="s">
        <v>40</v>
      </c>
      <c r="C84" s="18" t="s">
        <v>41</v>
      </c>
      <c r="D84" s="21">
        <f>D86+D87+D88+D89+D90+D93+D94</f>
        <v>0</v>
      </c>
      <c r="E84" s="21">
        <f>E86+E87+E88+E89+E90+E93+E94</f>
        <v>8100</v>
      </c>
      <c r="F84" s="21">
        <f>F86+F87+F88+F89+F90+F93+F94</f>
        <v>0</v>
      </c>
      <c r="G84" s="23">
        <f>G86+G87+G88+G89+G90+G93+G94</f>
        <v>8100</v>
      </c>
      <c r="H84" s="31"/>
    </row>
    <row r="85" spans="1:8" s="32" customFormat="1" ht="23.25">
      <c r="A85" s="24">
        <v>200</v>
      </c>
      <c r="B85" s="25" t="s">
        <v>119</v>
      </c>
      <c r="C85" s="34" t="s">
        <v>60</v>
      </c>
      <c r="D85" s="21"/>
      <c r="E85" s="21">
        <f>E86+E87+E88+E89+E90+E91</f>
        <v>6000</v>
      </c>
      <c r="F85" s="21"/>
      <c r="G85" s="30">
        <f>G86+G87+G88+G89+G90+G91</f>
        <v>6000</v>
      </c>
      <c r="H85" s="31"/>
    </row>
    <row r="86" spans="1:8" ht="15.75">
      <c r="A86" s="24">
        <v>200</v>
      </c>
      <c r="B86" s="25" t="s">
        <v>120</v>
      </c>
      <c r="C86" s="26" t="s">
        <v>52</v>
      </c>
      <c r="D86" s="27"/>
      <c r="E86" s="27">
        <v>6000</v>
      </c>
      <c r="F86" s="27"/>
      <c r="G86" s="28">
        <v>6000</v>
      </c>
      <c r="H86" s="15"/>
    </row>
    <row r="87" spans="1:8" ht="15.75">
      <c r="A87" s="24">
        <v>200</v>
      </c>
      <c r="B87" s="25" t="s">
        <v>121</v>
      </c>
      <c r="C87" s="26" t="s">
        <v>54</v>
      </c>
      <c r="D87" s="27"/>
      <c r="E87" s="27"/>
      <c r="F87" s="27"/>
      <c r="G87" s="28"/>
      <c r="H87" s="15"/>
    </row>
    <row r="88" spans="1:8" ht="15.75">
      <c r="A88" s="24">
        <v>200</v>
      </c>
      <c r="B88" s="25" t="s">
        <v>122</v>
      </c>
      <c r="C88" s="26" t="s">
        <v>56</v>
      </c>
      <c r="D88" s="27"/>
      <c r="E88" s="27"/>
      <c r="F88" s="27"/>
      <c r="G88" s="28">
        <f>[1]ВУС!P9</f>
        <v>0</v>
      </c>
      <c r="H88" s="15"/>
    </row>
    <row r="89" spans="1:8" ht="29.25">
      <c r="A89" s="24">
        <v>200</v>
      </c>
      <c r="B89" s="25" t="s">
        <v>123</v>
      </c>
      <c r="C89" s="26" t="s">
        <v>65</v>
      </c>
      <c r="D89" s="27"/>
      <c r="E89" s="27"/>
      <c r="F89" s="27"/>
      <c r="G89" s="28"/>
      <c r="H89" s="15"/>
    </row>
    <row r="90" spans="1:8" ht="29.25">
      <c r="A90" s="24">
        <v>200</v>
      </c>
      <c r="B90" s="25" t="s">
        <v>124</v>
      </c>
      <c r="C90" s="26" t="s">
        <v>58</v>
      </c>
      <c r="D90" s="27"/>
      <c r="E90" s="27"/>
      <c r="F90" s="27"/>
      <c r="G90" s="28"/>
      <c r="H90" s="15"/>
    </row>
    <row r="91" spans="1:8" ht="24">
      <c r="A91" s="24">
        <v>200</v>
      </c>
      <c r="B91" s="25" t="s">
        <v>125</v>
      </c>
      <c r="C91" s="34" t="s">
        <v>68</v>
      </c>
      <c r="D91" s="27"/>
      <c r="E91" s="27"/>
      <c r="F91" s="27"/>
      <c r="G91" s="28"/>
      <c r="H91" s="15"/>
    </row>
    <row r="92" spans="1:8" ht="24">
      <c r="A92" s="24">
        <v>200</v>
      </c>
      <c r="B92" s="25" t="s">
        <v>126</v>
      </c>
      <c r="C92" s="25" t="s">
        <v>78</v>
      </c>
      <c r="D92" s="27"/>
      <c r="E92" s="27">
        <f>E93+E94</f>
        <v>2100</v>
      </c>
      <c r="F92" s="27"/>
      <c r="G92" s="28">
        <f>G93+G94</f>
        <v>2100</v>
      </c>
      <c r="H92" s="15"/>
    </row>
    <row r="93" spans="1:8" ht="29.25">
      <c r="A93" s="24">
        <v>200</v>
      </c>
      <c r="B93" s="25" t="s">
        <v>127</v>
      </c>
      <c r="C93" s="26" t="s">
        <v>80</v>
      </c>
      <c r="D93" s="27"/>
      <c r="E93" s="27"/>
      <c r="F93" s="27"/>
      <c r="G93" s="28"/>
      <c r="H93" s="15"/>
    </row>
    <row r="94" spans="1:8" ht="29.25">
      <c r="A94" s="24">
        <v>200</v>
      </c>
      <c r="B94" s="25" t="s">
        <v>128</v>
      </c>
      <c r="C94" s="26" t="s">
        <v>82</v>
      </c>
      <c r="D94" s="27"/>
      <c r="E94" s="27">
        <v>2100</v>
      </c>
      <c r="F94" s="27"/>
      <c r="G94" s="28">
        <v>2100</v>
      </c>
      <c r="H94" s="15"/>
    </row>
    <row r="95" spans="1:8" ht="29.25">
      <c r="A95" s="24">
        <v>200</v>
      </c>
      <c r="B95" s="25" t="s">
        <v>129</v>
      </c>
      <c r="C95" s="34" t="s">
        <v>84</v>
      </c>
      <c r="D95" s="27"/>
      <c r="E95" s="27"/>
      <c r="F95" s="27"/>
      <c r="G95" s="28"/>
      <c r="H95" s="15"/>
    </row>
    <row r="96" spans="1:8" ht="29.25">
      <c r="A96" s="24">
        <v>200</v>
      </c>
      <c r="B96" s="25" t="s">
        <v>130</v>
      </c>
      <c r="C96" s="34" t="s">
        <v>86</v>
      </c>
      <c r="D96" s="27"/>
      <c r="E96" s="27"/>
      <c r="F96" s="27"/>
      <c r="G96" s="28"/>
      <c r="H96" s="15"/>
    </row>
    <row r="97" spans="1:8" ht="29.25">
      <c r="A97" s="24">
        <v>200</v>
      </c>
      <c r="B97" s="25" t="s">
        <v>131</v>
      </c>
      <c r="C97" s="34" t="s">
        <v>88</v>
      </c>
      <c r="D97" s="27"/>
      <c r="E97" s="27"/>
      <c r="F97" s="27"/>
      <c r="G97" s="28"/>
      <c r="H97" s="15"/>
    </row>
    <row r="98" spans="1:8" ht="29.25">
      <c r="A98" s="24">
        <v>200</v>
      </c>
      <c r="B98" s="25" t="s">
        <v>132</v>
      </c>
      <c r="C98" s="34" t="s">
        <v>90</v>
      </c>
      <c r="D98" s="27"/>
      <c r="E98" s="27"/>
      <c r="F98" s="27"/>
      <c r="G98" s="28"/>
      <c r="H98" s="15"/>
    </row>
    <row r="99" spans="1:8" ht="29.25">
      <c r="A99" s="24">
        <v>200</v>
      </c>
      <c r="B99" s="25" t="s">
        <v>133</v>
      </c>
      <c r="C99" s="34" t="s">
        <v>92</v>
      </c>
      <c r="D99" s="27"/>
      <c r="E99" s="27">
        <v>2100</v>
      </c>
      <c r="F99" s="27"/>
      <c r="G99" s="28">
        <v>2100</v>
      </c>
      <c r="H99" s="15"/>
    </row>
    <row r="100" spans="1:8" ht="43.5">
      <c r="A100" s="24">
        <v>200</v>
      </c>
      <c r="B100" s="25" t="s">
        <v>134</v>
      </c>
      <c r="C100" s="34" t="s">
        <v>94</v>
      </c>
      <c r="D100" s="27"/>
      <c r="E100" s="27"/>
      <c r="F100" s="27"/>
      <c r="G100" s="28"/>
      <c r="H100" s="15"/>
    </row>
    <row r="101" spans="1:8" s="32" customFormat="1" ht="57">
      <c r="A101" s="16">
        <v>200</v>
      </c>
      <c r="B101" s="29" t="s">
        <v>135</v>
      </c>
      <c r="C101" s="18" t="s">
        <v>136</v>
      </c>
      <c r="D101" s="21">
        <f>D103+D104</f>
        <v>0</v>
      </c>
      <c r="E101" s="21">
        <f>E103+E104+E106+E107</f>
        <v>267000</v>
      </c>
      <c r="F101" s="21">
        <f>F103+F104</f>
        <v>0</v>
      </c>
      <c r="G101" s="23">
        <f>G103+G104+G106+G107</f>
        <v>266972</v>
      </c>
      <c r="H101" s="31"/>
    </row>
    <row r="102" spans="1:8" s="32" customFormat="1" ht="23.25">
      <c r="A102" s="24">
        <v>200</v>
      </c>
      <c r="B102" s="25" t="s">
        <v>137</v>
      </c>
      <c r="C102" s="34" t="s">
        <v>60</v>
      </c>
      <c r="D102" s="21"/>
      <c r="E102" s="21">
        <f>E103+E104</f>
        <v>252200</v>
      </c>
      <c r="F102" s="21"/>
      <c r="G102" s="30">
        <f>G103+G104</f>
        <v>252172</v>
      </c>
      <c r="H102" s="31"/>
    </row>
    <row r="103" spans="1:8" ht="29.25">
      <c r="A103" s="24">
        <v>200</v>
      </c>
      <c r="B103" s="25" t="s">
        <v>138</v>
      </c>
      <c r="C103" s="26" t="s">
        <v>58</v>
      </c>
      <c r="D103" s="27"/>
      <c r="E103" s="27">
        <v>29000</v>
      </c>
      <c r="F103" s="27"/>
      <c r="G103" s="28">
        <f>'[1]0309'!P13</f>
        <v>28977</v>
      </c>
      <c r="H103" s="15"/>
    </row>
    <row r="104" spans="1:8" ht="15.75">
      <c r="A104" s="24">
        <v>200</v>
      </c>
      <c r="B104" s="25" t="s">
        <v>139</v>
      </c>
      <c r="C104" s="26" t="s">
        <v>68</v>
      </c>
      <c r="D104" s="27"/>
      <c r="E104" s="27">
        <v>223200</v>
      </c>
      <c r="F104" s="27"/>
      <c r="G104" s="28">
        <f>'[1]0309'!P18</f>
        <v>223195</v>
      </c>
      <c r="H104" s="15"/>
    </row>
    <row r="105" spans="1:8" ht="24">
      <c r="A105" s="24">
        <v>200</v>
      </c>
      <c r="B105" s="25" t="s">
        <v>140</v>
      </c>
      <c r="C105" s="34" t="s">
        <v>78</v>
      </c>
      <c r="D105" s="27"/>
      <c r="E105" s="27">
        <f>E106+E107</f>
        <v>14800</v>
      </c>
      <c r="F105" s="27"/>
      <c r="G105" s="28">
        <f>G106+G107</f>
        <v>14800</v>
      </c>
      <c r="H105" s="15"/>
    </row>
    <row r="106" spans="1:8" ht="29.25">
      <c r="A106" s="24">
        <v>200</v>
      </c>
      <c r="B106" s="25" t="s">
        <v>141</v>
      </c>
      <c r="C106" s="26" t="s">
        <v>80</v>
      </c>
      <c r="D106" s="27"/>
      <c r="E106" s="27"/>
      <c r="F106" s="27"/>
      <c r="G106" s="28">
        <f>'[1]0309'!P25</f>
        <v>0</v>
      </c>
      <c r="H106" s="15"/>
    </row>
    <row r="107" spans="1:8" ht="29.25">
      <c r="A107" s="24">
        <v>200</v>
      </c>
      <c r="B107" s="25" t="s">
        <v>142</v>
      </c>
      <c r="C107" s="26" t="s">
        <v>82</v>
      </c>
      <c r="D107" s="27"/>
      <c r="E107" s="27">
        <f>E108</f>
        <v>14800</v>
      </c>
      <c r="F107" s="27"/>
      <c r="G107" s="28">
        <f>'[1]0309'!P26</f>
        <v>14800</v>
      </c>
      <c r="H107" s="15"/>
    </row>
    <row r="108" spans="1:8" ht="29.25">
      <c r="A108" s="24"/>
      <c r="B108" s="25" t="s">
        <v>143</v>
      </c>
      <c r="C108" s="34" t="s">
        <v>92</v>
      </c>
      <c r="D108" s="27"/>
      <c r="E108" s="27">
        <v>14800</v>
      </c>
      <c r="F108" s="27"/>
      <c r="G108" s="28">
        <f>G107</f>
        <v>14800</v>
      </c>
      <c r="H108" s="15"/>
    </row>
    <row r="109" spans="1:8" ht="24">
      <c r="A109" s="24"/>
      <c r="B109" s="17" t="s">
        <v>144</v>
      </c>
      <c r="C109" s="18" t="s">
        <v>145</v>
      </c>
      <c r="D109" s="27"/>
      <c r="E109" s="21">
        <f>E110</f>
        <v>28600.65</v>
      </c>
      <c r="F109" s="21"/>
      <c r="G109" s="23">
        <f>G110</f>
        <v>28550.52</v>
      </c>
      <c r="H109" s="15"/>
    </row>
    <row r="110" spans="1:8" ht="15.75">
      <c r="A110" s="24"/>
      <c r="B110" s="36" t="s">
        <v>146</v>
      </c>
      <c r="C110" s="34" t="s">
        <v>60</v>
      </c>
      <c r="D110" s="27"/>
      <c r="E110" s="21">
        <f>E111</f>
        <v>28600.65</v>
      </c>
      <c r="F110" s="21"/>
      <c r="G110" s="30">
        <f>G111</f>
        <v>28550.52</v>
      </c>
      <c r="H110" s="15"/>
    </row>
    <row r="111" spans="1:8" ht="29.25">
      <c r="A111" s="24"/>
      <c r="B111" s="36" t="s">
        <v>147</v>
      </c>
      <c r="C111" s="26" t="s">
        <v>58</v>
      </c>
      <c r="D111" s="27"/>
      <c r="E111" s="27">
        <v>28600.65</v>
      </c>
      <c r="F111" s="27"/>
      <c r="G111" s="28">
        <v>28550.52</v>
      </c>
      <c r="H111" s="15"/>
    </row>
    <row r="112" spans="1:8" ht="24">
      <c r="A112" s="24"/>
      <c r="B112" s="17" t="s">
        <v>148</v>
      </c>
      <c r="C112" s="18" t="s">
        <v>149</v>
      </c>
      <c r="D112" s="27"/>
      <c r="E112" s="21">
        <f>E113</f>
        <v>0</v>
      </c>
      <c r="F112" s="21"/>
      <c r="G112" s="30"/>
      <c r="H112" s="15"/>
    </row>
    <row r="113" spans="1:8" ht="15.75">
      <c r="A113" s="24"/>
      <c r="B113" s="36" t="s">
        <v>150</v>
      </c>
      <c r="C113" s="34" t="s">
        <v>60</v>
      </c>
      <c r="D113" s="27"/>
      <c r="E113" s="27">
        <f>E114</f>
        <v>0</v>
      </c>
      <c r="F113" s="27"/>
      <c r="G113" s="28"/>
      <c r="H113" s="15"/>
    </row>
    <row r="114" spans="1:8" ht="29.25">
      <c r="A114" s="24"/>
      <c r="B114" s="36" t="s">
        <v>151</v>
      </c>
      <c r="C114" s="26" t="s">
        <v>152</v>
      </c>
      <c r="D114" s="27"/>
      <c r="E114" s="27"/>
      <c r="F114" s="27"/>
      <c r="G114" s="28"/>
      <c r="H114" s="15"/>
    </row>
    <row r="115" spans="1:8" s="32" customFormat="1" ht="28.5">
      <c r="A115" s="16">
        <v>200</v>
      </c>
      <c r="B115" s="29" t="s">
        <v>153</v>
      </c>
      <c r="C115" s="18" t="s">
        <v>154</v>
      </c>
      <c r="D115" s="21">
        <f>D118+D119</f>
        <v>0</v>
      </c>
      <c r="E115" s="21">
        <f>E118+E119</f>
        <v>5543763.4299999997</v>
      </c>
      <c r="F115" s="21">
        <f>F118+F119</f>
        <v>0</v>
      </c>
      <c r="G115" s="23">
        <f>G118+G119</f>
        <v>5209674.0199999996</v>
      </c>
      <c r="H115" s="31"/>
    </row>
    <row r="116" spans="1:8" s="32" customFormat="1" ht="23.25">
      <c r="A116" s="24">
        <v>200</v>
      </c>
      <c r="B116" s="25" t="s">
        <v>155</v>
      </c>
      <c r="C116" s="25" t="s">
        <v>60</v>
      </c>
      <c r="D116" s="21"/>
      <c r="E116" s="21">
        <f>E117+E118+E119</f>
        <v>5543763.4299999997</v>
      </c>
      <c r="F116" s="21"/>
      <c r="G116" s="30">
        <f>G118</f>
        <v>5209674.0199999996</v>
      </c>
      <c r="H116" s="31"/>
    </row>
    <row r="117" spans="1:8" s="32" customFormat="1" ht="23.25">
      <c r="A117" s="24">
        <v>200</v>
      </c>
      <c r="B117" s="25" t="s">
        <v>156</v>
      </c>
      <c r="C117" s="25" t="s">
        <v>54</v>
      </c>
      <c r="D117" s="21"/>
      <c r="E117" s="21"/>
      <c r="F117" s="21"/>
      <c r="G117" s="30"/>
      <c r="H117" s="31"/>
    </row>
    <row r="118" spans="1:8" ht="29.25">
      <c r="A118" s="24">
        <v>200</v>
      </c>
      <c r="B118" s="25" t="s">
        <v>157</v>
      </c>
      <c r="C118" s="26" t="s">
        <v>58</v>
      </c>
      <c r="D118" s="27"/>
      <c r="E118" s="27">
        <v>5543763.4299999997</v>
      </c>
      <c r="F118" s="27"/>
      <c r="G118" s="28">
        <v>5209674.0199999996</v>
      </c>
      <c r="H118" s="15"/>
    </row>
    <row r="119" spans="1:8" ht="15.75">
      <c r="A119" s="24">
        <v>200</v>
      </c>
      <c r="B119" s="25" t="s">
        <v>158</v>
      </c>
      <c r="C119" s="26" t="s">
        <v>68</v>
      </c>
      <c r="D119" s="27"/>
      <c r="E119" s="27"/>
      <c r="F119" s="27"/>
      <c r="G119" s="28"/>
      <c r="H119" s="15"/>
    </row>
    <row r="120" spans="1:8" ht="24">
      <c r="A120" s="24">
        <v>200</v>
      </c>
      <c r="B120" s="25" t="s">
        <v>159</v>
      </c>
      <c r="C120" s="25" t="s">
        <v>78</v>
      </c>
      <c r="D120" s="27"/>
      <c r="E120" s="27"/>
      <c r="F120" s="27"/>
      <c r="G120" s="28"/>
      <c r="H120" s="15"/>
    </row>
    <row r="121" spans="1:8" ht="24">
      <c r="A121" s="24">
        <v>200</v>
      </c>
      <c r="B121" s="25" t="s">
        <v>160</v>
      </c>
      <c r="C121" s="25" t="s">
        <v>82</v>
      </c>
      <c r="D121" s="27"/>
      <c r="E121" s="27"/>
      <c r="F121" s="27"/>
      <c r="G121" s="28"/>
      <c r="H121" s="15"/>
    </row>
    <row r="122" spans="1:8" s="32" customFormat="1" ht="28.5">
      <c r="A122" s="16">
        <v>200</v>
      </c>
      <c r="B122" s="29" t="s">
        <v>161</v>
      </c>
      <c r="C122" s="18" t="s">
        <v>162</v>
      </c>
      <c r="D122" s="21">
        <f>D125</f>
        <v>0</v>
      </c>
      <c r="E122" s="21">
        <f>E123</f>
        <v>31500</v>
      </c>
      <c r="F122" s="21">
        <f>F125</f>
        <v>0</v>
      </c>
      <c r="G122" s="23">
        <f>G125</f>
        <v>31500</v>
      </c>
      <c r="H122" s="31"/>
    </row>
    <row r="123" spans="1:8" s="32" customFormat="1" ht="23.25">
      <c r="A123" s="24">
        <v>200</v>
      </c>
      <c r="B123" s="25" t="s">
        <v>163</v>
      </c>
      <c r="C123" s="34" t="s">
        <v>60</v>
      </c>
      <c r="D123" s="21"/>
      <c r="E123" s="21">
        <f>E124+E125</f>
        <v>31500</v>
      </c>
      <c r="F123" s="21"/>
      <c r="G123" s="30">
        <f>G124+G125</f>
        <v>31500</v>
      </c>
      <c r="H123" s="31"/>
    </row>
    <row r="124" spans="1:8" s="32" customFormat="1" ht="28.5">
      <c r="A124" s="24">
        <v>200</v>
      </c>
      <c r="B124" s="25" t="s">
        <v>164</v>
      </c>
      <c r="C124" s="34" t="s">
        <v>58</v>
      </c>
      <c r="D124" s="21"/>
      <c r="E124" s="21"/>
      <c r="F124" s="21"/>
      <c r="G124" s="30"/>
      <c r="H124" s="31"/>
    </row>
    <row r="125" spans="1:8" ht="15.75">
      <c r="A125" s="24">
        <v>200</v>
      </c>
      <c r="B125" s="25" t="s">
        <v>165</v>
      </c>
      <c r="C125" s="26" t="s">
        <v>68</v>
      </c>
      <c r="D125" s="27"/>
      <c r="E125" s="27">
        <v>31500</v>
      </c>
      <c r="F125" s="27"/>
      <c r="G125" s="28">
        <v>31500</v>
      </c>
      <c r="H125" s="15"/>
    </row>
    <row r="126" spans="1:8" s="32" customFormat="1" ht="23.25">
      <c r="A126" s="16">
        <v>200</v>
      </c>
      <c r="B126" s="29" t="s">
        <v>166</v>
      </c>
      <c r="C126" s="18" t="s">
        <v>167</v>
      </c>
      <c r="D126" s="21">
        <f>D128+D129+D130</f>
        <v>0</v>
      </c>
      <c r="E126" s="21">
        <f>E128+E129+E130</f>
        <v>0</v>
      </c>
      <c r="F126" s="21">
        <f>F128+F129+F130</f>
        <v>0</v>
      </c>
      <c r="G126" s="30">
        <f>G128+G129+G130</f>
        <v>0</v>
      </c>
      <c r="H126" s="31"/>
    </row>
    <row r="127" spans="1:8" s="32" customFormat="1" ht="23.25">
      <c r="A127" s="24">
        <v>200</v>
      </c>
      <c r="B127" s="25" t="s">
        <v>168</v>
      </c>
      <c r="C127" s="34" t="s">
        <v>60</v>
      </c>
      <c r="D127" s="21"/>
      <c r="E127" s="21"/>
      <c r="F127" s="21"/>
      <c r="G127" s="30"/>
      <c r="H127" s="31"/>
    </row>
    <row r="128" spans="1:8" ht="29.25">
      <c r="A128" s="24">
        <v>200</v>
      </c>
      <c r="B128" s="25" t="s">
        <v>169</v>
      </c>
      <c r="C128" s="26" t="s">
        <v>58</v>
      </c>
      <c r="D128" s="27"/>
      <c r="E128" s="27"/>
      <c r="F128" s="27"/>
      <c r="G128" s="28"/>
      <c r="H128" s="15"/>
    </row>
    <row r="129" spans="1:8" ht="15.75">
      <c r="A129" s="24">
        <v>200</v>
      </c>
      <c r="B129" s="25" t="s">
        <v>170</v>
      </c>
      <c r="C129" s="26" t="s">
        <v>68</v>
      </c>
      <c r="D129" s="27"/>
      <c r="E129" s="27"/>
      <c r="F129" s="27"/>
      <c r="G129" s="28"/>
      <c r="H129" s="15"/>
    </row>
    <row r="130" spans="1:8" ht="15.75">
      <c r="A130" s="24">
        <v>200</v>
      </c>
      <c r="B130" s="25" t="s">
        <v>171</v>
      </c>
      <c r="C130" s="26" t="s">
        <v>76</v>
      </c>
      <c r="D130" s="27"/>
      <c r="E130" s="27"/>
      <c r="F130" s="27"/>
      <c r="G130" s="28"/>
      <c r="H130" s="15"/>
    </row>
    <row r="131" spans="1:8" ht="24">
      <c r="A131" s="24">
        <v>200</v>
      </c>
      <c r="B131" s="25" t="s">
        <v>172</v>
      </c>
      <c r="C131" s="34" t="s">
        <v>78</v>
      </c>
      <c r="D131" s="27"/>
      <c r="E131" s="27"/>
      <c r="F131" s="27"/>
      <c r="G131" s="28"/>
      <c r="H131" s="15"/>
    </row>
    <row r="132" spans="1:8" ht="29.25">
      <c r="A132" s="24">
        <v>200</v>
      </c>
      <c r="B132" s="25" t="s">
        <v>173</v>
      </c>
      <c r="C132" s="34" t="s">
        <v>80</v>
      </c>
      <c r="D132" s="27"/>
      <c r="E132" s="27"/>
      <c r="F132" s="27"/>
      <c r="G132" s="28"/>
      <c r="H132" s="15"/>
    </row>
    <row r="133" spans="1:8" s="32" customFormat="1" ht="23.25">
      <c r="A133" s="16">
        <v>200</v>
      </c>
      <c r="B133" s="29" t="s">
        <v>174</v>
      </c>
      <c r="C133" s="18" t="s">
        <v>175</v>
      </c>
      <c r="D133" s="21">
        <f>D136+D137+D139</f>
        <v>0</v>
      </c>
      <c r="E133" s="21">
        <f>E134+E138</f>
        <v>1919600</v>
      </c>
      <c r="F133" s="21">
        <f>F136+F137+F139</f>
        <v>0</v>
      </c>
      <c r="G133" s="23">
        <f>G134+G138</f>
        <v>1916628.8499999999</v>
      </c>
      <c r="H133" s="31"/>
    </row>
    <row r="134" spans="1:8" s="32" customFormat="1">
      <c r="A134" s="24">
        <v>200</v>
      </c>
      <c r="B134" s="25" t="s">
        <v>176</v>
      </c>
      <c r="C134" s="34" t="s">
        <v>60</v>
      </c>
      <c r="D134" s="21"/>
      <c r="E134" s="27">
        <f>E136+E137</f>
        <v>1412600</v>
      </c>
      <c r="F134" s="21"/>
      <c r="G134" s="28">
        <v>1411743.65</v>
      </c>
      <c r="H134" s="31"/>
    </row>
    <row r="135" spans="1:8" s="32" customFormat="1">
      <c r="A135" s="24">
        <v>200</v>
      </c>
      <c r="B135" s="25" t="s">
        <v>177</v>
      </c>
      <c r="C135" s="26" t="s">
        <v>56</v>
      </c>
      <c r="D135" s="21"/>
      <c r="E135" s="27"/>
      <c r="F135" s="27"/>
      <c r="G135" s="28">
        <f>'[1]ЖКХ-ком'!P9</f>
        <v>0</v>
      </c>
      <c r="H135" s="31"/>
    </row>
    <row r="136" spans="1:8" ht="29.25">
      <c r="A136" s="24">
        <v>200</v>
      </c>
      <c r="B136" s="25" t="s">
        <v>178</v>
      </c>
      <c r="C136" s="26" t="s">
        <v>58</v>
      </c>
      <c r="D136" s="27"/>
      <c r="E136" s="27">
        <v>1360600</v>
      </c>
      <c r="F136" s="27"/>
      <c r="G136" s="28">
        <v>1360547.13</v>
      </c>
      <c r="H136" s="15"/>
    </row>
    <row r="137" spans="1:8" ht="15.75">
      <c r="A137" s="24">
        <v>200</v>
      </c>
      <c r="B137" s="25" t="s">
        <v>179</v>
      </c>
      <c r="C137" s="26" t="s">
        <v>68</v>
      </c>
      <c r="D137" s="27"/>
      <c r="E137" s="27">
        <v>52000</v>
      </c>
      <c r="F137" s="27"/>
      <c r="G137" s="28">
        <v>51196.52</v>
      </c>
      <c r="H137" s="15"/>
    </row>
    <row r="138" spans="1:8" ht="15.75">
      <c r="A138" s="24">
        <v>200</v>
      </c>
      <c r="B138" s="25" t="s">
        <v>180</v>
      </c>
      <c r="C138" s="34" t="s">
        <v>78</v>
      </c>
      <c r="D138" s="27"/>
      <c r="E138" s="27">
        <f>E139+E140</f>
        <v>507000</v>
      </c>
      <c r="F138" s="27"/>
      <c r="G138" s="28">
        <v>504885.2</v>
      </c>
      <c r="H138" s="15"/>
    </row>
    <row r="139" spans="1:8" ht="29.25">
      <c r="A139" s="24">
        <v>200</v>
      </c>
      <c r="B139" s="25" t="s">
        <v>181</v>
      </c>
      <c r="C139" s="26" t="s">
        <v>80</v>
      </c>
      <c r="D139" s="27"/>
      <c r="E139" s="27">
        <v>197000</v>
      </c>
      <c r="F139" s="27"/>
      <c r="G139" s="28">
        <v>196209.4</v>
      </c>
      <c r="H139" s="15"/>
    </row>
    <row r="140" spans="1:8" ht="29.25">
      <c r="A140" s="24">
        <v>200</v>
      </c>
      <c r="B140" s="25" t="s">
        <v>182</v>
      </c>
      <c r="C140" s="26" t="s">
        <v>82</v>
      </c>
      <c r="D140" s="27"/>
      <c r="E140" s="27">
        <v>310000</v>
      </c>
      <c r="F140" s="27"/>
      <c r="G140" s="28">
        <v>308675.8</v>
      </c>
      <c r="H140" s="15"/>
    </row>
    <row r="141" spans="1:8" s="32" customFormat="1" ht="23.25">
      <c r="A141" s="16">
        <v>200</v>
      </c>
      <c r="B141" s="29" t="s">
        <v>183</v>
      </c>
      <c r="C141" s="18" t="s">
        <v>184</v>
      </c>
      <c r="D141" s="21">
        <f>D143+D144+D145+D146+D148+D149</f>
        <v>0</v>
      </c>
      <c r="E141" s="21">
        <f>E142+E147</f>
        <v>2617000</v>
      </c>
      <c r="F141" s="21">
        <f>F143+F144+F145+F146+F148+F149</f>
        <v>0</v>
      </c>
      <c r="G141" s="23">
        <f>G142+G147</f>
        <v>2614059.0700000003</v>
      </c>
      <c r="H141" s="31"/>
    </row>
    <row r="142" spans="1:8" s="32" customFormat="1">
      <c r="A142" s="24">
        <v>200</v>
      </c>
      <c r="B142" s="25" t="s">
        <v>185</v>
      </c>
      <c r="C142" s="34" t="s">
        <v>60</v>
      </c>
      <c r="D142" s="21"/>
      <c r="E142" s="27">
        <f>E143+E144+E145+E146</f>
        <v>2232000</v>
      </c>
      <c r="F142" s="21"/>
      <c r="G142" s="28">
        <f>G144+G145+G146</f>
        <v>2230907.16</v>
      </c>
      <c r="H142" s="31"/>
    </row>
    <row r="143" spans="1:8" ht="15.75">
      <c r="A143" s="24">
        <v>200</v>
      </c>
      <c r="B143" s="25" t="s">
        <v>186</v>
      </c>
      <c r="C143" s="26" t="s">
        <v>54</v>
      </c>
      <c r="D143" s="27"/>
      <c r="E143" s="27"/>
      <c r="F143" s="27"/>
      <c r="G143" s="28"/>
      <c r="H143" s="15"/>
    </row>
    <row r="144" spans="1:8" ht="15.75">
      <c r="A144" s="24">
        <v>200</v>
      </c>
      <c r="B144" s="25" t="s">
        <v>187</v>
      </c>
      <c r="C144" s="26" t="s">
        <v>56</v>
      </c>
      <c r="D144" s="27"/>
      <c r="E144" s="27">
        <v>718000</v>
      </c>
      <c r="F144" s="27"/>
      <c r="G144" s="28">
        <v>717315.62</v>
      </c>
      <c r="H144" s="15"/>
    </row>
    <row r="145" spans="1:8" ht="29.25">
      <c r="A145" s="24">
        <v>200</v>
      </c>
      <c r="B145" s="25" t="s">
        <v>188</v>
      </c>
      <c r="C145" s="26" t="s">
        <v>58</v>
      </c>
      <c r="D145" s="27"/>
      <c r="E145" s="27">
        <v>1217000</v>
      </c>
      <c r="F145" s="27"/>
      <c r="G145" s="28">
        <v>1216981.79</v>
      </c>
      <c r="H145" s="15"/>
    </row>
    <row r="146" spans="1:8" ht="15.75">
      <c r="A146" s="24">
        <v>200</v>
      </c>
      <c r="B146" s="25" t="s">
        <v>189</v>
      </c>
      <c r="C146" s="26" t="s">
        <v>68</v>
      </c>
      <c r="D146" s="27"/>
      <c r="E146" s="27">
        <v>297000</v>
      </c>
      <c r="F146" s="27"/>
      <c r="G146" s="28">
        <v>296609.75</v>
      </c>
      <c r="H146" s="15"/>
    </row>
    <row r="147" spans="1:8" ht="15.75">
      <c r="A147" s="24">
        <v>200</v>
      </c>
      <c r="B147" s="25" t="s">
        <v>190</v>
      </c>
      <c r="C147" s="34" t="s">
        <v>78</v>
      </c>
      <c r="D147" s="27"/>
      <c r="E147" s="27">
        <f>E148+E149</f>
        <v>385000</v>
      </c>
      <c r="F147" s="27"/>
      <c r="G147" s="28">
        <v>383151.91</v>
      </c>
      <c r="H147" s="15"/>
    </row>
    <row r="148" spans="1:8" ht="29.25">
      <c r="A148" s="24">
        <v>200</v>
      </c>
      <c r="B148" s="25" t="s">
        <v>191</v>
      </c>
      <c r="C148" s="26" t="s">
        <v>80</v>
      </c>
      <c r="D148" s="27"/>
      <c r="E148" s="27"/>
      <c r="F148" s="27"/>
      <c r="G148" s="28">
        <f>'[1]ЖКХ-благоустр.'!P25</f>
        <v>0</v>
      </c>
      <c r="H148" s="15"/>
    </row>
    <row r="149" spans="1:8" ht="29.25">
      <c r="A149" s="24">
        <v>200</v>
      </c>
      <c r="B149" s="25" t="s">
        <v>192</v>
      </c>
      <c r="C149" s="26" t="s">
        <v>82</v>
      </c>
      <c r="D149" s="27"/>
      <c r="E149" s="27">
        <f>E150+E151</f>
        <v>385000</v>
      </c>
      <c r="F149" s="27"/>
      <c r="G149" s="28">
        <f>G150+G151</f>
        <v>383151.91</v>
      </c>
      <c r="H149" s="15"/>
    </row>
    <row r="150" spans="1:8" ht="29.25">
      <c r="A150" s="24"/>
      <c r="B150" s="25" t="s">
        <v>193</v>
      </c>
      <c r="C150" s="26" t="s">
        <v>86</v>
      </c>
      <c r="D150" s="27"/>
      <c r="E150" s="27"/>
      <c r="F150" s="27"/>
      <c r="G150" s="28">
        <f>'[1]ЖКХ-благоустр.'!P28</f>
        <v>0</v>
      </c>
      <c r="H150" s="15"/>
    </row>
    <row r="151" spans="1:8" ht="29.25">
      <c r="A151" s="24"/>
      <c r="B151" s="25" t="s">
        <v>194</v>
      </c>
      <c r="C151" s="34" t="s">
        <v>92</v>
      </c>
      <c r="D151" s="27"/>
      <c r="E151" s="27">
        <v>385000</v>
      </c>
      <c r="F151" s="27"/>
      <c r="G151" s="28">
        <v>383151.91</v>
      </c>
      <c r="H151" s="15"/>
    </row>
    <row r="152" spans="1:8" s="32" customFormat="1" ht="42.75">
      <c r="A152" s="16">
        <v>200</v>
      </c>
      <c r="B152" s="29" t="s">
        <v>195</v>
      </c>
      <c r="C152" s="18" t="s">
        <v>196</v>
      </c>
      <c r="D152" s="21">
        <f>D154+D155</f>
        <v>0</v>
      </c>
      <c r="E152" s="21">
        <f>E154+E155</f>
        <v>0</v>
      </c>
      <c r="F152" s="21">
        <f>F154+F155</f>
        <v>0</v>
      </c>
      <c r="G152" s="30">
        <f>G154+G155</f>
        <v>0</v>
      </c>
      <c r="H152" s="31"/>
    </row>
    <row r="153" spans="1:8" s="32" customFormat="1">
      <c r="A153" s="24">
        <v>200</v>
      </c>
      <c r="B153" s="25" t="s">
        <v>197</v>
      </c>
      <c r="C153" s="34" t="s">
        <v>60</v>
      </c>
      <c r="D153" s="21"/>
      <c r="E153" s="21"/>
      <c r="F153" s="21"/>
      <c r="G153" s="30"/>
      <c r="H153" s="31"/>
    </row>
    <row r="154" spans="1:8" ht="29.25">
      <c r="A154" s="24">
        <v>200</v>
      </c>
      <c r="B154" s="25" t="s">
        <v>198</v>
      </c>
      <c r="C154" s="26" t="s">
        <v>58</v>
      </c>
      <c r="D154" s="27"/>
      <c r="E154" s="27"/>
      <c r="F154" s="27"/>
      <c r="G154" s="28"/>
      <c r="H154" s="15"/>
    </row>
    <row r="155" spans="1:8" ht="15.75">
      <c r="A155" s="24">
        <v>200</v>
      </c>
      <c r="B155" s="25" t="s">
        <v>199</v>
      </c>
      <c r="C155" s="26" t="s">
        <v>68</v>
      </c>
      <c r="D155" s="27"/>
      <c r="E155" s="27"/>
      <c r="F155" s="27"/>
      <c r="G155" s="28"/>
      <c r="H155" s="15"/>
    </row>
    <row r="156" spans="1:8" ht="15.75">
      <c r="A156" s="24">
        <v>200</v>
      </c>
      <c r="B156" s="25" t="s">
        <v>200</v>
      </c>
      <c r="C156" s="34" t="s">
        <v>78</v>
      </c>
      <c r="D156" s="27"/>
      <c r="E156" s="27"/>
      <c r="F156" s="27"/>
      <c r="G156" s="28"/>
      <c r="H156" s="15"/>
    </row>
    <row r="157" spans="1:8" ht="29.25">
      <c r="A157" s="24">
        <v>200</v>
      </c>
      <c r="B157" s="25" t="s">
        <v>201</v>
      </c>
      <c r="C157" s="26" t="s">
        <v>80</v>
      </c>
      <c r="D157" s="27"/>
      <c r="E157" s="27"/>
      <c r="F157" s="27"/>
      <c r="G157" s="28"/>
      <c r="H157" s="15"/>
    </row>
    <row r="158" spans="1:8" s="32" customFormat="1" ht="23.25">
      <c r="A158" s="16">
        <v>200</v>
      </c>
      <c r="B158" s="29" t="s">
        <v>15</v>
      </c>
      <c r="C158" s="18" t="s">
        <v>16</v>
      </c>
      <c r="D158" s="21">
        <f>D160+D162+D163+D164+D170+D171</f>
        <v>0</v>
      </c>
      <c r="E158" s="21">
        <f>E159+E168+E169</f>
        <v>1911400</v>
      </c>
      <c r="F158" s="21">
        <f>F160+F162+F163+F164+F170+F171</f>
        <v>0</v>
      </c>
      <c r="G158" s="23">
        <f>G159+G168+G169</f>
        <v>1892507.3599999999</v>
      </c>
      <c r="H158" s="31"/>
    </row>
    <row r="159" spans="1:8" s="32" customFormat="1">
      <c r="A159" s="24">
        <v>200</v>
      </c>
      <c r="B159" s="25" t="s">
        <v>202</v>
      </c>
      <c r="C159" s="34" t="s">
        <v>60</v>
      </c>
      <c r="D159" s="21"/>
      <c r="E159" s="27">
        <f>E160+E161+E162+E163+E164+E165+E166+E167</f>
        <v>1450400</v>
      </c>
      <c r="F159" s="21"/>
      <c r="G159" s="28">
        <f>G160+G162+G163+G164</f>
        <v>1436309.63</v>
      </c>
      <c r="H159" s="31"/>
    </row>
    <row r="160" spans="1:8" ht="15.75">
      <c r="A160" s="24">
        <v>200</v>
      </c>
      <c r="B160" s="25" t="s">
        <v>203</v>
      </c>
      <c r="C160" s="26" t="s">
        <v>52</v>
      </c>
      <c r="D160" s="27"/>
      <c r="E160" s="27">
        <v>87000</v>
      </c>
      <c r="F160" s="27"/>
      <c r="G160" s="28">
        <v>86104.8</v>
      </c>
      <c r="H160" s="15"/>
    </row>
    <row r="161" spans="1:8" ht="15.75">
      <c r="A161" s="24">
        <v>200</v>
      </c>
      <c r="B161" s="25" t="s">
        <v>204</v>
      </c>
      <c r="C161" s="26" t="s">
        <v>54</v>
      </c>
      <c r="D161" s="27"/>
      <c r="E161" s="27"/>
      <c r="F161" s="27"/>
      <c r="G161" s="28"/>
      <c r="H161" s="15"/>
    </row>
    <row r="162" spans="1:8" ht="15.75">
      <c r="A162" s="24">
        <v>200</v>
      </c>
      <c r="B162" s="25" t="s">
        <v>205</v>
      </c>
      <c r="C162" s="26" t="s">
        <v>56</v>
      </c>
      <c r="D162" s="27"/>
      <c r="E162" s="27">
        <v>697100</v>
      </c>
      <c r="F162" s="27"/>
      <c r="G162" s="28">
        <v>684767.44</v>
      </c>
      <c r="H162" s="15"/>
    </row>
    <row r="163" spans="1:8" ht="29.25">
      <c r="A163" s="24">
        <v>200</v>
      </c>
      <c r="B163" s="25" t="s">
        <v>206</v>
      </c>
      <c r="C163" s="26" t="s">
        <v>58</v>
      </c>
      <c r="D163" s="27"/>
      <c r="E163" s="27">
        <v>283300</v>
      </c>
      <c r="F163" s="27"/>
      <c r="G163" s="28">
        <v>283229.14</v>
      </c>
      <c r="H163" s="15"/>
    </row>
    <row r="164" spans="1:8" ht="15.75">
      <c r="A164" s="24">
        <v>200</v>
      </c>
      <c r="B164" s="25" t="s">
        <v>207</v>
      </c>
      <c r="C164" s="26" t="s">
        <v>68</v>
      </c>
      <c r="D164" s="27"/>
      <c r="E164" s="27">
        <v>383000</v>
      </c>
      <c r="F164" s="27"/>
      <c r="G164" s="28">
        <v>382208.25</v>
      </c>
      <c r="H164" s="15"/>
    </row>
    <row r="165" spans="1:8" ht="24">
      <c r="A165" s="24">
        <v>200</v>
      </c>
      <c r="B165" s="25" t="s">
        <v>208</v>
      </c>
      <c r="C165" s="34" t="s">
        <v>70</v>
      </c>
      <c r="D165" s="27"/>
      <c r="E165" s="27">
        <v>0</v>
      </c>
      <c r="F165" s="27"/>
      <c r="G165" s="28"/>
      <c r="H165" s="15"/>
    </row>
    <row r="166" spans="1:8" ht="29.25">
      <c r="A166" s="24">
        <v>200</v>
      </c>
      <c r="B166" s="25" t="s">
        <v>209</v>
      </c>
      <c r="C166" s="34" t="s">
        <v>72</v>
      </c>
      <c r="D166" s="27"/>
      <c r="E166" s="27"/>
      <c r="F166" s="27"/>
      <c r="G166" s="28"/>
      <c r="H166" s="15"/>
    </row>
    <row r="167" spans="1:8" ht="57.75">
      <c r="A167" s="24">
        <v>200</v>
      </c>
      <c r="B167" s="25" t="s">
        <v>210</v>
      </c>
      <c r="C167" s="34" t="s">
        <v>74</v>
      </c>
      <c r="D167" s="27"/>
      <c r="E167" s="27"/>
      <c r="F167" s="27"/>
      <c r="G167" s="28"/>
      <c r="H167" s="15"/>
    </row>
    <row r="168" spans="1:8" ht="24">
      <c r="A168" s="24">
        <v>200</v>
      </c>
      <c r="B168" s="25" t="s">
        <v>211</v>
      </c>
      <c r="C168" s="34" t="s">
        <v>76</v>
      </c>
      <c r="D168" s="27"/>
      <c r="E168" s="27"/>
      <c r="F168" s="27"/>
      <c r="G168" s="28"/>
      <c r="H168" s="15"/>
    </row>
    <row r="169" spans="1:8" ht="24">
      <c r="A169" s="24">
        <v>200</v>
      </c>
      <c r="B169" s="25" t="s">
        <v>212</v>
      </c>
      <c r="C169" s="34" t="s">
        <v>78</v>
      </c>
      <c r="D169" s="27"/>
      <c r="E169" s="27">
        <f>E170+E171</f>
        <v>461000</v>
      </c>
      <c r="F169" s="27"/>
      <c r="G169" s="28">
        <f>G170+G171</f>
        <v>456197.73</v>
      </c>
      <c r="H169" s="15"/>
    </row>
    <row r="170" spans="1:8" ht="29.25">
      <c r="A170" s="24">
        <v>200</v>
      </c>
      <c r="B170" s="25" t="s">
        <v>213</v>
      </c>
      <c r="C170" s="26" t="s">
        <v>80</v>
      </c>
      <c r="D170" s="27"/>
      <c r="E170" s="27">
        <v>399000</v>
      </c>
      <c r="F170" s="27"/>
      <c r="G170" s="28">
        <v>394510</v>
      </c>
      <c r="H170" s="15"/>
    </row>
    <row r="171" spans="1:8" ht="29.25">
      <c r="A171" s="24">
        <v>200</v>
      </c>
      <c r="B171" s="25" t="s">
        <v>214</v>
      </c>
      <c r="C171" s="26" t="s">
        <v>82</v>
      </c>
      <c r="D171" s="27"/>
      <c r="E171" s="27">
        <f>E174+E176</f>
        <v>62000</v>
      </c>
      <c r="F171" s="27"/>
      <c r="G171" s="28">
        <f>G172+G173+G174+G175+G176+G177</f>
        <v>61687.729999999996</v>
      </c>
      <c r="H171" s="15"/>
    </row>
    <row r="172" spans="1:8" ht="29.25">
      <c r="A172" s="24">
        <v>200</v>
      </c>
      <c r="B172" s="25" t="s">
        <v>215</v>
      </c>
      <c r="C172" s="34" t="s">
        <v>84</v>
      </c>
      <c r="D172" s="27"/>
      <c r="E172" s="27"/>
      <c r="F172" s="27"/>
      <c r="G172" s="28"/>
      <c r="H172" s="15"/>
    </row>
    <row r="173" spans="1:8" ht="29.25">
      <c r="A173" s="24">
        <v>200</v>
      </c>
      <c r="B173" s="25" t="s">
        <v>216</v>
      </c>
      <c r="C173" s="34" t="s">
        <v>86</v>
      </c>
      <c r="D173" s="27"/>
      <c r="E173" s="27"/>
      <c r="F173" s="27"/>
      <c r="G173" s="28">
        <f>[1]клубы!P28</f>
        <v>0</v>
      </c>
      <c r="H173" s="15"/>
    </row>
    <row r="174" spans="1:8" ht="29.25">
      <c r="A174" s="24">
        <v>200</v>
      </c>
      <c r="B174" s="25" t="s">
        <v>217</v>
      </c>
      <c r="C174" s="34" t="s">
        <v>88</v>
      </c>
      <c r="D174" s="27"/>
      <c r="E174" s="27">
        <v>37000</v>
      </c>
      <c r="F174" s="27"/>
      <c r="G174" s="28">
        <v>36961.629999999997</v>
      </c>
      <c r="H174" s="15"/>
    </row>
    <row r="175" spans="1:8" ht="29.25">
      <c r="A175" s="24">
        <v>200</v>
      </c>
      <c r="B175" s="25" t="s">
        <v>218</v>
      </c>
      <c r="C175" s="34" t="s">
        <v>90</v>
      </c>
      <c r="D175" s="27"/>
      <c r="E175" s="27"/>
      <c r="F175" s="27"/>
      <c r="G175" s="28"/>
      <c r="H175" s="15"/>
    </row>
    <row r="176" spans="1:8" ht="29.25">
      <c r="A176" s="24">
        <v>200</v>
      </c>
      <c r="B176" s="25" t="s">
        <v>219</v>
      </c>
      <c r="C176" s="34" t="s">
        <v>92</v>
      </c>
      <c r="D176" s="27"/>
      <c r="E176" s="27">
        <v>25000</v>
      </c>
      <c r="F176" s="27"/>
      <c r="G176" s="28">
        <v>24726.1</v>
      </c>
      <c r="H176" s="15"/>
    </row>
    <row r="177" spans="1:8" ht="43.5">
      <c r="A177" s="24">
        <v>200</v>
      </c>
      <c r="B177" s="25" t="s">
        <v>220</v>
      </c>
      <c r="C177" s="34" t="s">
        <v>94</v>
      </c>
      <c r="D177" s="27"/>
      <c r="E177" s="27"/>
      <c r="F177" s="27"/>
      <c r="G177" s="28"/>
      <c r="H177" s="15"/>
    </row>
    <row r="178" spans="1:8" s="32" customFormat="1" ht="23.25">
      <c r="A178" s="16">
        <v>200</v>
      </c>
      <c r="B178" s="29" t="s">
        <v>221</v>
      </c>
      <c r="C178" s="18" t="s">
        <v>222</v>
      </c>
      <c r="D178" s="21">
        <f>D181</f>
        <v>0</v>
      </c>
      <c r="E178" s="21">
        <f>E181</f>
        <v>0</v>
      </c>
      <c r="F178" s="21">
        <f>F181</f>
        <v>0</v>
      </c>
      <c r="G178" s="30">
        <f>G181</f>
        <v>0</v>
      </c>
      <c r="H178" s="31"/>
    </row>
    <row r="179" spans="1:8" s="32" customFormat="1">
      <c r="A179" s="24">
        <v>200</v>
      </c>
      <c r="B179" s="25" t="s">
        <v>223</v>
      </c>
      <c r="C179" s="34" t="s">
        <v>60</v>
      </c>
      <c r="D179" s="21"/>
      <c r="E179" s="21"/>
      <c r="F179" s="21"/>
      <c r="G179" s="30"/>
      <c r="H179" s="31"/>
    </row>
    <row r="180" spans="1:8" s="32" customFormat="1" ht="28.5">
      <c r="A180" s="24">
        <v>200</v>
      </c>
      <c r="B180" s="25" t="s">
        <v>224</v>
      </c>
      <c r="C180" s="26" t="s">
        <v>58</v>
      </c>
      <c r="D180" s="21"/>
      <c r="E180" s="21"/>
      <c r="F180" s="21"/>
      <c r="G180" s="30"/>
      <c r="H180" s="31"/>
    </row>
    <row r="181" spans="1:8" ht="15.75">
      <c r="A181" s="24">
        <v>200</v>
      </c>
      <c r="B181" s="25" t="s">
        <v>225</v>
      </c>
      <c r="C181" s="26" t="s">
        <v>68</v>
      </c>
      <c r="D181" s="27"/>
      <c r="E181" s="27"/>
      <c r="F181" s="27"/>
      <c r="G181" s="28"/>
      <c r="H181" s="15"/>
    </row>
    <row r="182" spans="1:8" ht="15.75">
      <c r="A182" s="24">
        <v>200</v>
      </c>
      <c r="B182" s="25" t="s">
        <v>226</v>
      </c>
      <c r="C182" s="26" t="s">
        <v>76</v>
      </c>
      <c r="D182" s="27"/>
      <c r="E182" s="27"/>
      <c r="F182" s="27"/>
      <c r="G182" s="28"/>
      <c r="H182" s="15"/>
    </row>
    <row r="183" spans="1:8" ht="15.75">
      <c r="A183" s="24">
        <v>200</v>
      </c>
      <c r="B183" s="25"/>
      <c r="C183" s="26"/>
      <c r="D183" s="27"/>
      <c r="E183" s="27"/>
      <c r="F183" s="27"/>
      <c r="G183" s="28"/>
      <c r="H183" s="15"/>
    </row>
    <row r="184" spans="1:8" ht="29.25">
      <c r="A184" s="16">
        <v>200</v>
      </c>
      <c r="B184" s="17" t="s">
        <v>227</v>
      </c>
      <c r="C184" s="18" t="s">
        <v>228</v>
      </c>
      <c r="D184" s="21">
        <f>D185</f>
        <v>0</v>
      </c>
      <c r="E184" s="21">
        <f>E185</f>
        <v>0</v>
      </c>
      <c r="F184" s="21">
        <f>F185</f>
        <v>0</v>
      </c>
      <c r="G184" s="30">
        <f>G185</f>
        <v>0</v>
      </c>
      <c r="H184" s="15"/>
    </row>
    <row r="185" spans="1:8" s="37" customFormat="1" ht="15.75">
      <c r="A185" s="24">
        <v>200</v>
      </c>
      <c r="B185" s="25" t="s">
        <v>229</v>
      </c>
      <c r="C185" s="26" t="s">
        <v>230</v>
      </c>
      <c r="D185" s="27">
        <f>D187</f>
        <v>0</v>
      </c>
      <c r="E185" s="27">
        <f>E187</f>
        <v>0</v>
      </c>
      <c r="F185" s="27">
        <f>F187</f>
        <v>0</v>
      </c>
      <c r="G185" s="28">
        <f>G187</f>
        <v>0</v>
      </c>
      <c r="H185" s="15"/>
    </row>
    <row r="186" spans="1:8" s="37" customFormat="1" ht="15.75">
      <c r="A186" s="24">
        <v>200</v>
      </c>
      <c r="B186" s="25" t="s">
        <v>231</v>
      </c>
      <c r="C186" s="26" t="s">
        <v>232</v>
      </c>
      <c r="D186" s="27"/>
      <c r="E186" s="27"/>
      <c r="F186" s="27"/>
      <c r="G186" s="28"/>
      <c r="H186" s="15"/>
    </row>
    <row r="187" spans="1:8" ht="43.5">
      <c r="A187" s="24">
        <v>200</v>
      </c>
      <c r="B187" s="25" t="s">
        <v>233</v>
      </c>
      <c r="C187" s="26" t="s">
        <v>234</v>
      </c>
      <c r="D187" s="27"/>
      <c r="E187" s="27"/>
      <c r="F187" s="27"/>
      <c r="G187" s="28"/>
      <c r="H187" s="15"/>
    </row>
    <row r="188" spans="1:8" ht="57.75">
      <c r="A188" s="16">
        <v>200</v>
      </c>
      <c r="B188" s="17" t="s">
        <v>235</v>
      </c>
      <c r="C188" s="18" t="s">
        <v>236</v>
      </c>
      <c r="D188" s="21">
        <f>D189</f>
        <v>0</v>
      </c>
      <c r="E188" s="21">
        <f>E189</f>
        <v>0</v>
      </c>
      <c r="F188" s="21">
        <f>F189</f>
        <v>0</v>
      </c>
      <c r="G188" s="30">
        <f>G189</f>
        <v>0</v>
      </c>
      <c r="H188" s="15"/>
    </row>
    <row r="189" spans="1:8" s="37" customFormat="1" ht="15.75">
      <c r="A189" s="24">
        <v>200</v>
      </c>
      <c r="B189" s="25" t="s">
        <v>237</v>
      </c>
      <c r="C189" s="26" t="s">
        <v>238</v>
      </c>
      <c r="D189" s="27">
        <f>D191</f>
        <v>0</v>
      </c>
      <c r="E189" s="27">
        <f>E191</f>
        <v>0</v>
      </c>
      <c r="F189" s="27">
        <f>F191</f>
        <v>0</v>
      </c>
      <c r="G189" s="28">
        <f>G191</f>
        <v>0</v>
      </c>
      <c r="H189" s="15"/>
    </row>
    <row r="190" spans="1:8" s="37" customFormat="1" ht="15.75">
      <c r="A190" s="24">
        <v>200</v>
      </c>
      <c r="B190" s="25" t="s">
        <v>239</v>
      </c>
      <c r="C190" s="26" t="s">
        <v>232</v>
      </c>
      <c r="D190" s="27"/>
      <c r="E190" s="27"/>
      <c r="F190" s="27"/>
      <c r="G190" s="28"/>
      <c r="H190" s="15"/>
    </row>
    <row r="191" spans="1:8" ht="29.25">
      <c r="A191" s="24">
        <v>200</v>
      </c>
      <c r="B191" s="25" t="s">
        <v>240</v>
      </c>
      <c r="C191" s="26" t="s">
        <v>241</v>
      </c>
      <c r="D191" s="27"/>
      <c r="E191" s="27">
        <v>0</v>
      </c>
      <c r="F191" s="27"/>
      <c r="G191" s="28">
        <f>[1]соц.политика!P36</f>
        <v>0</v>
      </c>
      <c r="H191" s="15"/>
    </row>
    <row r="192" spans="1:8" ht="57.75">
      <c r="A192" s="16">
        <v>200</v>
      </c>
      <c r="B192" s="17" t="s">
        <v>242</v>
      </c>
      <c r="C192" s="18" t="s">
        <v>243</v>
      </c>
      <c r="D192" s="21">
        <f>D193</f>
        <v>0</v>
      </c>
      <c r="E192" s="21">
        <f>E193</f>
        <v>0</v>
      </c>
      <c r="F192" s="21">
        <f>F193</f>
        <v>0</v>
      </c>
      <c r="G192" s="30">
        <f>G193</f>
        <v>0</v>
      </c>
      <c r="H192" s="15"/>
    </row>
    <row r="193" spans="1:8" ht="29.25">
      <c r="A193" s="24">
        <v>200</v>
      </c>
      <c r="B193" s="25" t="s">
        <v>195</v>
      </c>
      <c r="C193" s="26" t="s">
        <v>196</v>
      </c>
      <c r="D193" s="27">
        <f>D195</f>
        <v>0</v>
      </c>
      <c r="E193" s="27">
        <f>E195</f>
        <v>0</v>
      </c>
      <c r="F193" s="27">
        <f>F195</f>
        <v>0</v>
      </c>
      <c r="G193" s="28">
        <f>G195</f>
        <v>0</v>
      </c>
      <c r="H193" s="15"/>
    </row>
    <row r="194" spans="1:8" ht="15.75">
      <c r="A194" s="24">
        <v>200</v>
      </c>
      <c r="B194" s="25" t="s">
        <v>200</v>
      </c>
      <c r="C194" s="34" t="s">
        <v>78</v>
      </c>
      <c r="D194" s="27"/>
      <c r="E194" s="27"/>
      <c r="F194" s="27"/>
      <c r="G194" s="28"/>
      <c r="H194" s="15"/>
    </row>
    <row r="195" spans="1:8" ht="29.25">
      <c r="A195" s="24">
        <v>200</v>
      </c>
      <c r="B195" s="25" t="s">
        <v>201</v>
      </c>
      <c r="C195" s="26" t="s">
        <v>80</v>
      </c>
      <c r="D195" s="27"/>
      <c r="E195" s="27"/>
      <c r="F195" s="27"/>
      <c r="G195" s="28"/>
      <c r="H195" s="15"/>
    </row>
    <row r="196" spans="1:8" ht="15.75">
      <c r="A196" s="24">
        <v>200</v>
      </c>
      <c r="B196" s="17" t="s">
        <v>244</v>
      </c>
      <c r="C196" s="18" t="s">
        <v>245</v>
      </c>
      <c r="D196" s="21">
        <f t="shared" ref="D196:E198" si="2">D197</f>
        <v>0</v>
      </c>
      <c r="E196" s="21">
        <f t="shared" si="2"/>
        <v>0</v>
      </c>
      <c r="F196" s="27"/>
      <c r="G196" s="28"/>
      <c r="H196" s="15"/>
    </row>
    <row r="197" spans="1:8" ht="29.25">
      <c r="A197" s="24"/>
      <c r="B197" s="29" t="s">
        <v>161</v>
      </c>
      <c r="C197" s="18" t="s">
        <v>162</v>
      </c>
      <c r="D197" s="21"/>
      <c r="E197" s="21"/>
      <c r="F197" s="27"/>
      <c r="G197" s="28"/>
      <c r="H197" s="15"/>
    </row>
    <row r="198" spans="1:8" ht="15.75">
      <c r="A198" s="24"/>
      <c r="B198" s="36" t="s">
        <v>246</v>
      </c>
      <c r="C198" s="26" t="s">
        <v>247</v>
      </c>
      <c r="D198" s="27">
        <f t="shared" si="2"/>
        <v>0</v>
      </c>
      <c r="E198" s="27"/>
      <c r="F198" s="27"/>
      <c r="G198" s="28"/>
      <c r="H198" s="15"/>
    </row>
    <row r="199" spans="1:8" ht="15.75">
      <c r="A199" s="24"/>
      <c r="B199" s="36" t="s">
        <v>248</v>
      </c>
      <c r="C199" s="26" t="s">
        <v>249</v>
      </c>
      <c r="D199" s="27">
        <f>E199</f>
        <v>0</v>
      </c>
      <c r="E199" s="27"/>
      <c r="F199" s="27"/>
      <c r="G199" s="28"/>
      <c r="H199" s="15"/>
    </row>
    <row r="200" spans="1:8" ht="29.25">
      <c r="A200" s="16">
        <v>200</v>
      </c>
      <c r="B200" s="17" t="s">
        <v>250</v>
      </c>
      <c r="C200" s="18" t="s">
        <v>251</v>
      </c>
      <c r="D200" s="21">
        <f>D201</f>
        <v>0</v>
      </c>
      <c r="E200" s="21">
        <f>E201</f>
        <v>0</v>
      </c>
      <c r="F200" s="21">
        <f>F201</f>
        <v>0</v>
      </c>
      <c r="G200" s="30">
        <f>G201</f>
        <v>0</v>
      </c>
      <c r="H200" s="15"/>
    </row>
    <row r="201" spans="1:8" s="37" customFormat="1" ht="29.25">
      <c r="A201" s="24">
        <v>200</v>
      </c>
      <c r="B201" s="25" t="s">
        <v>252</v>
      </c>
      <c r="C201" s="26" t="s">
        <v>253</v>
      </c>
      <c r="D201" s="27">
        <f>D204</f>
        <v>0</v>
      </c>
      <c r="E201" s="27">
        <f>E204</f>
        <v>0</v>
      </c>
      <c r="F201" s="27">
        <f>F204</f>
        <v>0</v>
      </c>
      <c r="G201" s="28">
        <f>G204</f>
        <v>0</v>
      </c>
      <c r="H201" s="15"/>
    </row>
    <row r="202" spans="1:8" ht="15.75">
      <c r="A202" s="24">
        <v>200</v>
      </c>
      <c r="B202" s="17"/>
      <c r="C202" s="26"/>
      <c r="D202" s="27"/>
      <c r="E202" s="27"/>
      <c r="F202" s="27"/>
      <c r="G202" s="28"/>
      <c r="H202" s="15"/>
    </row>
    <row r="203" spans="1:8" ht="29.25">
      <c r="A203" s="24">
        <v>200</v>
      </c>
      <c r="B203" s="25" t="s">
        <v>254</v>
      </c>
      <c r="C203" s="26" t="s">
        <v>255</v>
      </c>
      <c r="D203" s="27"/>
      <c r="E203" s="27"/>
      <c r="F203" s="27"/>
      <c r="G203" s="28"/>
      <c r="H203" s="15"/>
    </row>
    <row r="204" spans="1:8" ht="15.75">
      <c r="A204" s="24">
        <v>200</v>
      </c>
      <c r="B204" s="25" t="s">
        <v>256</v>
      </c>
      <c r="C204" s="26" t="s">
        <v>257</v>
      </c>
      <c r="D204" s="27"/>
      <c r="E204" s="27">
        <v>0</v>
      </c>
      <c r="F204" s="27"/>
      <c r="G204" s="28"/>
      <c r="H204" s="15"/>
    </row>
    <row r="205" spans="1:8" ht="29.25">
      <c r="A205" s="16">
        <v>200</v>
      </c>
      <c r="B205" s="17" t="s">
        <v>258</v>
      </c>
      <c r="C205" s="18" t="s">
        <v>259</v>
      </c>
      <c r="D205" s="21">
        <f>D206+D209</f>
        <v>0</v>
      </c>
      <c r="E205" s="21">
        <f>E206+E209</f>
        <v>96100</v>
      </c>
      <c r="F205" s="21">
        <f>F206+F209</f>
        <v>0</v>
      </c>
      <c r="G205" s="30">
        <f>G206+G209</f>
        <v>95244.99</v>
      </c>
      <c r="H205" s="15"/>
    </row>
    <row r="206" spans="1:8" s="37" customFormat="1" ht="86.25">
      <c r="A206" s="24">
        <v>200</v>
      </c>
      <c r="B206" s="25" t="s">
        <v>33</v>
      </c>
      <c r="C206" s="26" t="s">
        <v>34</v>
      </c>
      <c r="D206" s="27">
        <f>D207</f>
        <v>0</v>
      </c>
      <c r="E206" s="27">
        <f>E207</f>
        <v>86000</v>
      </c>
      <c r="F206" s="27">
        <f>F207</f>
        <v>0</v>
      </c>
      <c r="G206" s="33">
        <f>G207</f>
        <v>85147.99</v>
      </c>
      <c r="H206" s="15"/>
    </row>
    <row r="207" spans="1:8" ht="15.75">
      <c r="A207" s="24">
        <v>200</v>
      </c>
      <c r="B207" s="25" t="s">
        <v>260</v>
      </c>
      <c r="C207" s="26" t="s">
        <v>76</v>
      </c>
      <c r="D207" s="27"/>
      <c r="E207" s="27">
        <f>E208</f>
        <v>86000</v>
      </c>
      <c r="F207" s="27"/>
      <c r="G207" s="28">
        <v>85147.99</v>
      </c>
      <c r="H207" s="15"/>
    </row>
    <row r="208" spans="1:8" ht="15.75">
      <c r="A208" s="24"/>
      <c r="B208" s="25" t="s">
        <v>261</v>
      </c>
      <c r="C208" s="26" t="s">
        <v>262</v>
      </c>
      <c r="D208" s="27"/>
      <c r="E208" s="27">
        <v>86000</v>
      </c>
      <c r="F208" s="27"/>
      <c r="G208" s="28">
        <v>85147.99</v>
      </c>
      <c r="H208" s="15"/>
    </row>
    <row r="209" spans="1:8" s="37" customFormat="1" ht="15.75">
      <c r="A209" s="24">
        <v>200</v>
      </c>
      <c r="B209" s="25" t="s">
        <v>15</v>
      </c>
      <c r="C209" s="26" t="s">
        <v>16</v>
      </c>
      <c r="D209" s="27">
        <f>D210</f>
        <v>0</v>
      </c>
      <c r="E209" s="27">
        <f>E210</f>
        <v>10100</v>
      </c>
      <c r="F209" s="27">
        <f>F210</f>
        <v>0</v>
      </c>
      <c r="G209" s="33">
        <f>G210</f>
        <v>10097</v>
      </c>
      <c r="H209" s="15"/>
    </row>
    <row r="210" spans="1:8" ht="15.75">
      <c r="A210" s="24">
        <v>200</v>
      </c>
      <c r="B210" s="25" t="s">
        <v>263</v>
      </c>
      <c r="C210" s="26" t="s">
        <v>76</v>
      </c>
      <c r="D210" s="27"/>
      <c r="E210" s="27">
        <f>E211</f>
        <v>10100</v>
      </c>
      <c r="F210" s="27"/>
      <c r="G210" s="28">
        <f>[1]клубы!P33+[1]клубы!P34+[1]МКУК!P33+[1]МКУК!P34</f>
        <v>10097</v>
      </c>
      <c r="H210" s="15"/>
    </row>
    <row r="211" spans="1:8" ht="15.75">
      <c r="A211" s="24"/>
      <c r="B211" s="25" t="s">
        <v>264</v>
      </c>
      <c r="C211" s="26" t="s">
        <v>265</v>
      </c>
      <c r="D211" s="27"/>
      <c r="E211" s="27">
        <v>10100</v>
      </c>
      <c r="F211" s="27"/>
      <c r="G211" s="28">
        <f>G210</f>
        <v>10097</v>
      </c>
      <c r="H211" s="15"/>
    </row>
    <row r="212" spans="1:8" ht="15.75">
      <c r="A212" s="16">
        <v>200</v>
      </c>
      <c r="B212" s="17" t="s">
        <v>266</v>
      </c>
      <c r="C212" s="18" t="s">
        <v>267</v>
      </c>
      <c r="D212" s="21">
        <f>D213+D215</f>
        <v>0</v>
      </c>
      <c r="E212" s="21">
        <f>E213+E215</f>
        <v>0</v>
      </c>
      <c r="F212" s="21">
        <f>F213+F215</f>
        <v>0</v>
      </c>
      <c r="G212" s="30" t="e">
        <f>G213+G215</f>
        <v>#REF!</v>
      </c>
      <c r="H212" s="15"/>
    </row>
    <row r="213" spans="1:8" s="37" customFormat="1" ht="86.25">
      <c r="A213" s="24">
        <v>200</v>
      </c>
      <c r="B213" s="25" t="s">
        <v>33</v>
      </c>
      <c r="C213" s="26" t="s">
        <v>34</v>
      </c>
      <c r="D213" s="27">
        <f>D214</f>
        <v>0</v>
      </c>
      <c r="E213" s="27">
        <f>E214</f>
        <v>0</v>
      </c>
      <c r="F213" s="27">
        <f>F214</f>
        <v>0</v>
      </c>
      <c r="G213" s="28">
        <f>G214</f>
        <v>0</v>
      </c>
      <c r="H213" s="15"/>
    </row>
    <row r="214" spans="1:8" ht="15.75">
      <c r="A214" s="24">
        <v>200</v>
      </c>
      <c r="B214" s="25" t="s">
        <v>260</v>
      </c>
      <c r="C214" s="26" t="s">
        <v>76</v>
      </c>
      <c r="D214" s="27"/>
      <c r="E214" s="27"/>
      <c r="F214" s="27"/>
      <c r="G214" s="28">
        <f>[1]аппарат!P35</f>
        <v>0</v>
      </c>
      <c r="H214" s="15"/>
    </row>
    <row r="215" spans="1:8" s="37" customFormat="1" ht="15.75">
      <c r="A215" s="24">
        <v>200</v>
      </c>
      <c r="B215" s="25" t="s">
        <v>15</v>
      </c>
      <c r="C215" s="26" t="s">
        <v>16</v>
      </c>
      <c r="D215" s="27">
        <f>D216</f>
        <v>0</v>
      </c>
      <c r="E215" s="27">
        <f>E216</f>
        <v>0</v>
      </c>
      <c r="F215" s="27">
        <f>F216</f>
        <v>0</v>
      </c>
      <c r="G215" s="28" t="e">
        <f>G216</f>
        <v>#REF!</v>
      </c>
      <c r="H215" s="15"/>
    </row>
    <row r="216" spans="1:8" ht="15.75">
      <c r="A216" s="24">
        <v>200</v>
      </c>
      <c r="B216" s="25" t="s">
        <v>263</v>
      </c>
      <c r="C216" s="26" t="s">
        <v>76</v>
      </c>
      <c r="D216" s="27"/>
      <c r="E216" s="27"/>
      <c r="F216" s="27"/>
      <c r="G216" s="28" t="e">
        <f>[1]клубы!J35</f>
        <v>#REF!</v>
      </c>
      <c r="H216" s="15"/>
    </row>
    <row r="217" spans="1:8" ht="15.75">
      <c r="A217" s="16">
        <v>200</v>
      </c>
      <c r="B217" s="17" t="s">
        <v>268</v>
      </c>
      <c r="C217" s="18" t="s">
        <v>269</v>
      </c>
      <c r="D217" s="21">
        <f>D218+D221</f>
        <v>0</v>
      </c>
      <c r="E217" s="21">
        <f>E218+E221</f>
        <v>912</v>
      </c>
      <c r="F217" s="21">
        <f>F218+F221</f>
        <v>0</v>
      </c>
      <c r="G217" s="30">
        <f>G218+G221</f>
        <v>315.55</v>
      </c>
      <c r="H217" s="15"/>
    </row>
    <row r="218" spans="1:8" s="37" customFormat="1" ht="86.25">
      <c r="A218" s="24">
        <v>200</v>
      </c>
      <c r="B218" s="25" t="s">
        <v>33</v>
      </c>
      <c r="C218" s="26" t="s">
        <v>34</v>
      </c>
      <c r="D218" s="27">
        <f>D219</f>
        <v>0</v>
      </c>
      <c r="E218" s="27">
        <f>E219</f>
        <v>512</v>
      </c>
      <c r="F218" s="27">
        <f>F219</f>
        <v>0</v>
      </c>
      <c r="G218" s="33">
        <f>G219</f>
        <v>7.41</v>
      </c>
      <c r="H218" s="15"/>
    </row>
    <row r="219" spans="1:8" ht="15.75">
      <c r="A219" s="24">
        <v>200</v>
      </c>
      <c r="B219" s="25" t="s">
        <v>260</v>
      </c>
      <c r="C219" s="26" t="s">
        <v>76</v>
      </c>
      <c r="D219" s="27"/>
      <c r="E219" s="27">
        <f>E220</f>
        <v>512</v>
      </c>
      <c r="F219" s="27"/>
      <c r="G219" s="28">
        <v>7.41</v>
      </c>
      <c r="H219" s="15"/>
    </row>
    <row r="220" spans="1:8" ht="15.75">
      <c r="A220" s="24"/>
      <c r="B220" s="25" t="s">
        <v>270</v>
      </c>
      <c r="C220" s="26" t="s">
        <v>271</v>
      </c>
      <c r="D220" s="27"/>
      <c r="E220" s="27">
        <v>512</v>
      </c>
      <c r="F220" s="27"/>
      <c r="G220" s="28">
        <v>7.41</v>
      </c>
      <c r="H220" s="15"/>
    </row>
    <row r="221" spans="1:8" s="37" customFormat="1" ht="15.75">
      <c r="A221" s="24">
        <v>200</v>
      </c>
      <c r="B221" s="25" t="s">
        <v>15</v>
      </c>
      <c r="C221" s="26" t="s">
        <v>16</v>
      </c>
      <c r="D221" s="27">
        <f>D222</f>
        <v>0</v>
      </c>
      <c r="E221" s="27">
        <f>E222</f>
        <v>400</v>
      </c>
      <c r="F221" s="27">
        <f>F222</f>
        <v>0</v>
      </c>
      <c r="G221" s="33">
        <f>G222</f>
        <v>308.14</v>
      </c>
      <c r="H221" s="15"/>
    </row>
    <row r="222" spans="1:8" ht="15.75">
      <c r="A222" s="24">
        <v>200</v>
      </c>
      <c r="B222" s="25" t="s">
        <v>263</v>
      </c>
      <c r="C222" s="26" t="s">
        <v>76</v>
      </c>
      <c r="D222" s="27"/>
      <c r="E222" s="27">
        <f>E223</f>
        <v>400</v>
      </c>
      <c r="F222" s="27"/>
      <c r="G222" s="28">
        <v>308.14</v>
      </c>
      <c r="H222" s="15"/>
    </row>
    <row r="223" spans="1:8" ht="15.75">
      <c r="A223" s="24">
        <v>200</v>
      </c>
      <c r="B223" s="25" t="s">
        <v>272</v>
      </c>
      <c r="C223" s="26" t="s">
        <v>273</v>
      </c>
      <c r="D223" s="27"/>
      <c r="E223" s="27">
        <v>400</v>
      </c>
      <c r="F223" s="27"/>
      <c r="G223" s="28">
        <v>308.14</v>
      </c>
      <c r="H223" s="15"/>
    </row>
    <row r="224" spans="1:8" s="32" customFormat="1" ht="28.5">
      <c r="A224" s="16">
        <v>200</v>
      </c>
      <c r="B224" s="29" t="s">
        <v>274</v>
      </c>
      <c r="C224" s="18" t="s">
        <v>275</v>
      </c>
      <c r="D224" s="38">
        <f>[2]Доходы!D8-[2]Расходы!D6</f>
        <v>6304177.0800000001</v>
      </c>
      <c r="E224" s="21">
        <f>[2]Доходы!E8-[2]Расходы!E6</f>
        <v>-967200.99999999814</v>
      </c>
      <c r="F224" s="39">
        <f>[2]Доходы!F8-[2]Расходы!F6</f>
        <v>5949338.1100000003</v>
      </c>
      <c r="G224" s="40">
        <f>[2]Доходы!G8-[2]Расходы!G6</f>
        <v>1710321.7900000028</v>
      </c>
      <c r="H224" s="31"/>
    </row>
    <row r="225" spans="1:5">
      <c r="A225" s="1" t="s">
        <v>3</v>
      </c>
      <c r="B225" s="2"/>
      <c r="C225" s="2"/>
      <c r="D225" s="5" t="s">
        <v>3</v>
      </c>
    </row>
    <row r="226" spans="1:5">
      <c r="A226" s="42"/>
      <c r="B226" s="2"/>
      <c r="C226" s="2"/>
      <c r="D226" s="43"/>
    </row>
    <row r="227" spans="1:5">
      <c r="A227" s="44"/>
      <c r="D227" s="5"/>
    </row>
    <row r="228" spans="1:5">
      <c r="A228" s="45"/>
      <c r="D228" s="43"/>
    </row>
    <row r="229" spans="1:5">
      <c r="A229" s="5"/>
      <c r="D229" s="5"/>
    </row>
    <row r="230" spans="1:5">
      <c r="A230" s="46"/>
      <c r="B230" t="s">
        <v>276</v>
      </c>
      <c r="D230" s="47" t="s">
        <v>277</v>
      </c>
      <c r="E230" s="47"/>
    </row>
    <row r="233" spans="1:5">
      <c r="B233" t="s">
        <v>278</v>
      </c>
      <c r="D233" s="48" t="s">
        <v>279</v>
      </c>
      <c r="E233" s="48"/>
    </row>
    <row r="273" spans="3:7">
      <c r="C273">
        <v>251</v>
      </c>
      <c r="E273" s="49">
        <f>E199</f>
        <v>0</v>
      </c>
      <c r="G273" s="50">
        <f>[1]Sheet2!G23</f>
        <v>0</v>
      </c>
    </row>
    <row r="274" spans="3:7">
      <c r="C274">
        <v>231</v>
      </c>
      <c r="E274" s="49">
        <f>E200</f>
        <v>0</v>
      </c>
      <c r="G274" s="50">
        <f>G200</f>
        <v>0</v>
      </c>
    </row>
    <row r="275" spans="3:7">
      <c r="C275" s="51">
        <v>211</v>
      </c>
      <c r="D275" s="51"/>
      <c r="E275" s="52">
        <f>E9+E16+E20+E25</f>
        <v>2344600</v>
      </c>
      <c r="F275" s="51"/>
      <c r="G275" s="53">
        <f>G9+G16+G20+G25</f>
        <v>2337504.04</v>
      </c>
    </row>
    <row r="276" spans="3:7">
      <c r="C276" s="51">
        <v>213</v>
      </c>
      <c r="D276" s="51"/>
      <c r="E276" s="52">
        <f>E28+E32+E34+E13</f>
        <v>709600</v>
      </c>
      <c r="F276" s="51"/>
      <c r="G276" s="53">
        <f>G28+G32+G34+G13</f>
        <v>685242.92999999993</v>
      </c>
    </row>
    <row r="277" spans="3:7">
      <c r="C277" s="51">
        <v>221</v>
      </c>
      <c r="D277" s="51"/>
      <c r="E277" s="52">
        <f>E43+E86+E160</f>
        <v>297000</v>
      </c>
      <c r="F277" s="51"/>
      <c r="G277" s="53">
        <f>G43+G86+G160</f>
        <v>295339.40999999997</v>
      </c>
    </row>
    <row r="278" spans="3:7">
      <c r="C278" s="51">
        <v>222</v>
      </c>
      <c r="D278" s="51"/>
      <c r="E278" s="52">
        <f>E44+E161</f>
        <v>112000</v>
      </c>
      <c r="F278" s="51"/>
      <c r="G278" s="53">
        <f>G44+G161</f>
        <v>111441.4</v>
      </c>
    </row>
    <row r="279" spans="3:7">
      <c r="C279" s="51">
        <v>223</v>
      </c>
      <c r="D279" s="51"/>
      <c r="E279" s="52">
        <f>E45+E88+E135+E144+E162</f>
        <v>1528850</v>
      </c>
      <c r="F279" s="51"/>
      <c r="G279" s="53">
        <f>G45+G88+G135+G144+G162</f>
        <v>1512067.2799999998</v>
      </c>
    </row>
    <row r="280" spans="3:7">
      <c r="C280" s="51">
        <v>225</v>
      </c>
      <c r="D280" s="51"/>
      <c r="E280" s="52">
        <f>E47+E118+E136+E145+E163+E103+E111</f>
        <v>8821264.0800000001</v>
      </c>
      <c r="F280" s="51"/>
      <c r="G280" s="53">
        <f>G47+G118+G136+G145+G163+G103+G111</f>
        <v>8476740.2599999998</v>
      </c>
    </row>
    <row r="281" spans="3:7">
      <c r="C281" s="51">
        <v>226</v>
      </c>
      <c r="D281" s="51"/>
      <c r="E281" s="52">
        <f>E48+E49+E104+E119+E137+E146+E164+E165+E125</f>
        <v>1645700</v>
      </c>
      <c r="F281" s="51"/>
      <c r="G281" s="53">
        <f>G48+G49+G104+G119+G137+G146+G164+G165+G125</f>
        <v>1620657</v>
      </c>
    </row>
    <row r="282" spans="3:7">
      <c r="C282" s="51">
        <v>340</v>
      </c>
      <c r="D282" s="51"/>
      <c r="E282" s="52">
        <f>E55+E94++E107+E149+E171+E140</f>
        <v>992400</v>
      </c>
      <c r="F282" s="51"/>
      <c r="G282" s="53">
        <f>G55+G94++G107+G149+G171+G140</f>
        <v>987716.05</v>
      </c>
    </row>
    <row r="283" spans="3:7">
      <c r="C283" s="51">
        <v>266</v>
      </c>
      <c r="D283" s="51"/>
      <c r="E283" s="54">
        <f>E21</f>
        <v>9400</v>
      </c>
      <c r="F283" s="51"/>
      <c r="G283" s="55">
        <f>G21</f>
        <v>9333.18</v>
      </c>
    </row>
    <row r="284" spans="3:7">
      <c r="C284" s="51">
        <v>290</v>
      </c>
      <c r="D284" s="51"/>
      <c r="E284" s="52">
        <f>E205+E212+E217+E62</f>
        <v>162564</v>
      </c>
      <c r="F284" s="51"/>
      <c r="G284" s="53" t="e">
        <f>G205+G212+G217+G62</f>
        <v>#REF!</v>
      </c>
    </row>
    <row r="285" spans="3:7">
      <c r="C285" s="51">
        <v>310</v>
      </c>
      <c r="D285" s="51"/>
      <c r="E285" s="52">
        <f>E93+E54+E139+E170+E106+E148</f>
        <v>757000</v>
      </c>
      <c r="F285" s="51"/>
      <c r="G285" s="53">
        <f>G93+G54+G139+G170+G106+G148</f>
        <v>751705.4</v>
      </c>
    </row>
    <row r="286" spans="3:7">
      <c r="C286" s="51"/>
      <c r="D286" s="51"/>
      <c r="E286" s="52">
        <f>SUM(E273:E285)</f>
        <v>17380378.079999998</v>
      </c>
      <c r="F286" s="51"/>
      <c r="G286" s="53" t="e">
        <f>SUM(G273:G285)</f>
        <v>#REF!</v>
      </c>
    </row>
  </sheetData>
  <mergeCells count="10">
    <mergeCell ref="A225:C225"/>
    <mergeCell ref="A226:C226"/>
    <mergeCell ref="D230:E230"/>
    <mergeCell ref="D233:E233"/>
    <mergeCell ref="A1:B1"/>
    <mergeCell ref="C1:F1"/>
    <mergeCell ref="A3:B3"/>
    <mergeCell ref="C3:F3"/>
    <mergeCell ref="A4:B4"/>
    <mergeCell ref="C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0"/>
  <sheetViews>
    <sheetView workbookViewId="0">
      <selection sqref="A1:XFD1048576"/>
    </sheetView>
  </sheetViews>
  <sheetFormatPr defaultColWidth="16.42578125" defaultRowHeight="15"/>
  <cols>
    <col min="1" max="1" width="4.28515625" customWidth="1"/>
    <col min="2" max="2" width="22.85546875" style="56" customWidth="1"/>
    <col min="3" max="3" width="24.85546875" style="61" customWidth="1"/>
    <col min="4" max="4" width="12.28515625" style="62" customWidth="1"/>
    <col min="5" max="5" width="14.140625" style="56" customWidth="1"/>
    <col min="6" max="6" width="11.28515625" customWidth="1"/>
    <col min="7" max="7" width="14.28515625" style="56" customWidth="1"/>
    <col min="8" max="8" width="6" customWidth="1"/>
  </cols>
  <sheetData>
    <row r="1" spans="1:8" ht="14.25" customHeight="1">
      <c r="C1" s="57" t="s">
        <v>280</v>
      </c>
      <c r="D1" s="57"/>
      <c r="E1" s="57"/>
      <c r="F1" s="57"/>
      <c r="G1" s="57"/>
    </row>
    <row r="2" spans="1:8" ht="12.75" customHeight="1">
      <c r="C2" s="57" t="s">
        <v>281</v>
      </c>
      <c r="D2" s="57"/>
      <c r="E2" s="57"/>
      <c r="F2" s="57"/>
      <c r="G2" s="57"/>
    </row>
    <row r="3" spans="1:8" ht="14.25" customHeight="1">
      <c r="C3" s="58" t="s">
        <v>282</v>
      </c>
      <c r="D3" s="58"/>
      <c r="E3" s="58"/>
      <c r="F3" s="58"/>
      <c r="G3" s="58"/>
    </row>
    <row r="4" spans="1:8" ht="14.25" customHeight="1">
      <c r="C4" s="58" t="s">
        <v>283</v>
      </c>
      <c r="D4" s="58"/>
      <c r="E4" s="58"/>
      <c r="F4" s="59"/>
      <c r="G4" s="60"/>
    </row>
    <row r="5" spans="1:8" ht="7.5" customHeight="1"/>
    <row r="6" spans="1:8" ht="12.75" customHeight="1">
      <c r="G6" s="63" t="s">
        <v>284</v>
      </c>
    </row>
    <row r="7" spans="1:8" ht="81" customHeight="1">
      <c r="A7" s="64" t="s">
        <v>285</v>
      </c>
      <c r="B7" s="65" t="s">
        <v>6</v>
      </c>
      <c r="C7" s="64" t="s">
        <v>7</v>
      </c>
      <c r="D7" s="64" t="s">
        <v>286</v>
      </c>
      <c r="E7" s="65" t="s">
        <v>287</v>
      </c>
      <c r="F7" s="64" t="s">
        <v>288</v>
      </c>
      <c r="G7" s="65" t="s">
        <v>289</v>
      </c>
      <c r="H7" s="66" t="s">
        <v>290</v>
      </c>
    </row>
    <row r="8" spans="1:8" s="74" customFormat="1" ht="15.75" customHeight="1">
      <c r="A8" s="67" t="s">
        <v>291</v>
      </c>
      <c r="B8" s="68" t="s">
        <v>292</v>
      </c>
      <c r="C8" s="69" t="s">
        <v>293</v>
      </c>
      <c r="D8" s="70">
        <f>D62</f>
        <v>6304177.0800000001</v>
      </c>
      <c r="E8" s="71">
        <f>E9+E61</f>
        <v>16413177.08</v>
      </c>
      <c r="F8" s="72">
        <f>F62</f>
        <v>5949338.1100000003</v>
      </c>
      <c r="G8" s="71">
        <f>G9+G61</f>
        <v>18638429.280000001</v>
      </c>
      <c r="H8" s="73">
        <f>G8/E8*100</f>
        <v>113.55771761404772</v>
      </c>
    </row>
    <row r="9" spans="1:8" ht="21">
      <c r="A9" s="67" t="s">
        <v>291</v>
      </c>
      <c r="B9" s="75" t="s">
        <v>294</v>
      </c>
      <c r="C9" s="76" t="s">
        <v>295</v>
      </c>
      <c r="D9" s="77"/>
      <c r="E9" s="78">
        <f>E10+E15+E19+E27+E30+E37+E44+E53+E56</f>
        <v>10001000</v>
      </c>
      <c r="F9" s="78"/>
      <c r="G9" s="78">
        <f>G10+G15+G19+G27+G30+G37+G44+G53+G56</f>
        <v>12579865.58</v>
      </c>
      <c r="H9" s="79">
        <f>G9/E9*100</f>
        <v>125.78607719228077</v>
      </c>
    </row>
    <row r="10" spans="1:8" ht="21.75" customHeight="1">
      <c r="A10" s="67" t="s">
        <v>291</v>
      </c>
      <c r="B10" s="80" t="s">
        <v>296</v>
      </c>
      <c r="C10" s="81" t="s">
        <v>297</v>
      </c>
      <c r="D10" s="82"/>
      <c r="E10" s="83">
        <f>E11</f>
        <v>418000</v>
      </c>
      <c r="F10" s="83"/>
      <c r="G10" s="83">
        <f>G11</f>
        <v>747984.15</v>
      </c>
      <c r="H10" s="84">
        <f>G10/E10*100</f>
        <v>178.94357655502392</v>
      </c>
    </row>
    <row r="11" spans="1:8" ht="14.25" customHeight="1">
      <c r="A11" s="67" t="s">
        <v>291</v>
      </c>
      <c r="B11" s="85" t="s">
        <v>298</v>
      </c>
      <c r="C11" s="86" t="s">
        <v>299</v>
      </c>
      <c r="D11" s="87"/>
      <c r="E11" s="88">
        <f>E12+E13+E14</f>
        <v>418000</v>
      </c>
      <c r="F11" s="88"/>
      <c r="G11" s="88">
        <f>G12+G13+G14</f>
        <v>747984.15</v>
      </c>
      <c r="H11" s="84">
        <f>G11/E11*100</f>
        <v>178.94357655502392</v>
      </c>
    </row>
    <row r="12" spans="1:8" ht="105.75" customHeight="1">
      <c r="A12" s="67" t="s">
        <v>291</v>
      </c>
      <c r="B12" s="89" t="s">
        <v>300</v>
      </c>
      <c r="C12" s="90" t="s">
        <v>301</v>
      </c>
      <c r="D12" s="91"/>
      <c r="E12" s="92">
        <v>418000</v>
      </c>
      <c r="F12" s="92"/>
      <c r="G12" s="92">
        <v>728084.66</v>
      </c>
      <c r="H12" s="84">
        <f>G12/E12*100</f>
        <v>174.18293301435409</v>
      </c>
    </row>
    <row r="13" spans="1:8" ht="111.75" customHeight="1">
      <c r="A13" s="67" t="s">
        <v>291</v>
      </c>
      <c r="B13" s="89" t="s">
        <v>302</v>
      </c>
      <c r="C13" s="90" t="s">
        <v>303</v>
      </c>
      <c r="D13" s="91"/>
      <c r="E13" s="92"/>
      <c r="F13" s="92"/>
      <c r="G13" s="92">
        <v>10532.59</v>
      </c>
      <c r="H13" s="93"/>
    </row>
    <row r="14" spans="1:8" ht="64.5" customHeight="1">
      <c r="A14" s="67" t="s">
        <v>291</v>
      </c>
      <c r="B14" s="89" t="s">
        <v>304</v>
      </c>
      <c r="C14" s="90" t="s">
        <v>305</v>
      </c>
      <c r="D14" s="91"/>
      <c r="E14" s="92">
        <v>0</v>
      </c>
      <c r="F14" s="92"/>
      <c r="G14" s="92">
        <v>9366.9</v>
      </c>
      <c r="H14" s="93"/>
    </row>
    <row r="15" spans="1:8" ht="21">
      <c r="A15" s="67" t="s">
        <v>291</v>
      </c>
      <c r="B15" s="80" t="s">
        <v>306</v>
      </c>
      <c r="C15" s="81" t="s">
        <v>307</v>
      </c>
      <c r="D15" s="82"/>
      <c r="E15" s="83">
        <f>E16</f>
        <v>1000</v>
      </c>
      <c r="F15" s="83"/>
      <c r="G15" s="83">
        <f>G16</f>
        <v>4619.2299999999996</v>
      </c>
      <c r="H15" s="79">
        <f>G15/E15*100</f>
        <v>461.923</v>
      </c>
    </row>
    <row r="16" spans="1:8" ht="15" customHeight="1">
      <c r="A16" s="67" t="s">
        <v>291</v>
      </c>
      <c r="B16" s="85" t="s">
        <v>308</v>
      </c>
      <c r="C16" s="86" t="s">
        <v>309</v>
      </c>
      <c r="D16" s="87"/>
      <c r="E16" s="88">
        <f>E17</f>
        <v>1000</v>
      </c>
      <c r="F16" s="88"/>
      <c r="G16" s="88">
        <f>G17</f>
        <v>4619.2299999999996</v>
      </c>
      <c r="H16" s="94">
        <f>G16/E16*100</f>
        <v>461.923</v>
      </c>
    </row>
    <row r="17" spans="1:8" ht="14.25" customHeight="1">
      <c r="A17" s="67" t="s">
        <v>291</v>
      </c>
      <c r="B17" s="89" t="s">
        <v>310</v>
      </c>
      <c r="C17" s="90" t="s">
        <v>309</v>
      </c>
      <c r="D17" s="91"/>
      <c r="E17" s="92">
        <v>1000</v>
      </c>
      <c r="F17" s="92"/>
      <c r="G17" s="92">
        <v>4619.2299999999996</v>
      </c>
      <c r="H17" s="94">
        <f>G17/E17*100</f>
        <v>461.923</v>
      </c>
    </row>
    <row r="18" spans="1:8" ht="33" customHeight="1">
      <c r="A18" s="67" t="s">
        <v>291</v>
      </c>
      <c r="B18" s="95" t="s">
        <v>311</v>
      </c>
      <c r="C18" s="96" t="s">
        <v>312</v>
      </c>
      <c r="D18" s="97"/>
      <c r="E18" s="98"/>
      <c r="F18" s="98"/>
      <c r="G18" s="98"/>
      <c r="H18" s="99"/>
    </row>
    <row r="19" spans="1:8" ht="14.25" customHeight="1">
      <c r="A19" s="67" t="s">
        <v>291</v>
      </c>
      <c r="B19" s="80" t="s">
        <v>313</v>
      </c>
      <c r="C19" s="81" t="s">
        <v>314</v>
      </c>
      <c r="D19" s="82"/>
      <c r="E19" s="83">
        <f>E20+E22</f>
        <v>8986000</v>
      </c>
      <c r="F19" s="83"/>
      <c r="G19" s="83">
        <f>G20+G22</f>
        <v>11219608.25</v>
      </c>
      <c r="H19" s="84">
        <f>G19/E19*100</f>
        <v>124.8565351658135</v>
      </c>
    </row>
    <row r="20" spans="1:8" ht="15" customHeight="1">
      <c r="A20" s="67" t="s">
        <v>291</v>
      </c>
      <c r="B20" s="85" t="s">
        <v>315</v>
      </c>
      <c r="C20" s="86" t="s">
        <v>316</v>
      </c>
      <c r="D20" s="87"/>
      <c r="E20" s="88">
        <f>E21</f>
        <v>920000</v>
      </c>
      <c r="F20" s="88"/>
      <c r="G20" s="88">
        <f>G21</f>
        <v>1473266.87</v>
      </c>
      <c r="H20" s="84">
        <f t="shared" ref="H20:H26" si="0">G20/E20*100</f>
        <v>160.13770326086959</v>
      </c>
    </row>
    <row r="21" spans="1:8" ht="57.75" customHeight="1">
      <c r="A21" s="67" t="s">
        <v>291</v>
      </c>
      <c r="B21" s="89" t="s">
        <v>317</v>
      </c>
      <c r="C21" s="90" t="s">
        <v>318</v>
      </c>
      <c r="D21" s="91"/>
      <c r="E21" s="92">
        <v>920000</v>
      </c>
      <c r="F21" s="92"/>
      <c r="G21" s="100">
        <v>1473266.87</v>
      </c>
      <c r="H21" s="84">
        <f t="shared" si="0"/>
        <v>160.13770326086959</v>
      </c>
    </row>
    <row r="22" spans="1:8" ht="14.25" customHeight="1">
      <c r="A22" s="67" t="s">
        <v>291</v>
      </c>
      <c r="B22" s="85" t="s">
        <v>319</v>
      </c>
      <c r="C22" s="86" t="s">
        <v>320</v>
      </c>
      <c r="D22" s="87"/>
      <c r="E22" s="88">
        <f>E23+E25</f>
        <v>8066000</v>
      </c>
      <c r="F22" s="88"/>
      <c r="G22" s="88">
        <f>G23+G25</f>
        <v>9746341.379999999</v>
      </c>
      <c r="H22" s="84">
        <f t="shared" si="0"/>
        <v>120.83239995040911</v>
      </c>
    </row>
    <row r="23" spans="1:8" ht="14.25" customHeight="1">
      <c r="A23" s="67" t="s">
        <v>291</v>
      </c>
      <c r="B23" s="89" t="s">
        <v>321</v>
      </c>
      <c r="C23" s="90" t="s">
        <v>322</v>
      </c>
      <c r="D23" s="91"/>
      <c r="E23" s="92">
        <f>E24</f>
        <v>4760000</v>
      </c>
      <c r="F23" s="92"/>
      <c r="G23" s="92">
        <f>G24</f>
        <v>4031996.66</v>
      </c>
      <c r="H23" s="84">
        <f t="shared" si="0"/>
        <v>84.705812184873949</v>
      </c>
    </row>
    <row r="24" spans="1:8" ht="47.25" customHeight="1">
      <c r="A24" s="67" t="s">
        <v>291</v>
      </c>
      <c r="B24" s="89" t="s">
        <v>323</v>
      </c>
      <c r="C24" s="90" t="s">
        <v>324</v>
      </c>
      <c r="D24" s="91"/>
      <c r="E24" s="92">
        <v>4760000</v>
      </c>
      <c r="F24" s="92"/>
      <c r="G24" s="92">
        <v>4031996.66</v>
      </c>
      <c r="H24" s="84">
        <f t="shared" si="0"/>
        <v>84.705812184873949</v>
      </c>
    </row>
    <row r="25" spans="1:8" ht="15" customHeight="1">
      <c r="A25" s="67" t="s">
        <v>291</v>
      </c>
      <c r="B25" s="89" t="s">
        <v>325</v>
      </c>
      <c r="C25" s="90" t="s">
        <v>326</v>
      </c>
      <c r="D25" s="91"/>
      <c r="E25" s="92">
        <f>E26</f>
        <v>3306000</v>
      </c>
      <c r="F25" s="92"/>
      <c r="G25" s="92">
        <f>G26</f>
        <v>5714344.7199999997</v>
      </c>
      <c r="H25" s="84">
        <f t="shared" si="0"/>
        <v>172.84769267997581</v>
      </c>
    </row>
    <row r="26" spans="1:8" ht="47.25" customHeight="1">
      <c r="A26" s="67" t="s">
        <v>291</v>
      </c>
      <c r="B26" s="89" t="s">
        <v>327</v>
      </c>
      <c r="C26" s="90" t="s">
        <v>328</v>
      </c>
      <c r="D26" s="91"/>
      <c r="E26" s="92">
        <v>3306000</v>
      </c>
      <c r="F26" s="92"/>
      <c r="G26" s="92">
        <v>5714344.7199999997</v>
      </c>
      <c r="H26" s="84">
        <f t="shared" si="0"/>
        <v>172.84769267997581</v>
      </c>
    </row>
    <row r="27" spans="1:8" ht="21">
      <c r="A27" s="67" t="s">
        <v>291</v>
      </c>
      <c r="B27" s="80" t="s">
        <v>329</v>
      </c>
      <c r="C27" s="81" t="s">
        <v>330</v>
      </c>
      <c r="D27" s="82"/>
      <c r="E27" s="83">
        <f>E28</f>
        <v>0</v>
      </c>
      <c r="F27" s="83"/>
      <c r="G27" s="83">
        <f>G28</f>
        <v>0</v>
      </c>
      <c r="H27" s="101"/>
    </row>
    <row r="28" spans="1:8" ht="68.25" customHeight="1">
      <c r="A28" s="67" t="s">
        <v>291</v>
      </c>
      <c r="B28" s="85" t="s">
        <v>331</v>
      </c>
      <c r="C28" s="86" t="s">
        <v>332</v>
      </c>
      <c r="D28" s="87"/>
      <c r="E28" s="88">
        <f>E29</f>
        <v>0</v>
      </c>
      <c r="F28" s="88"/>
      <c r="G28" s="88">
        <f>G29</f>
        <v>0</v>
      </c>
      <c r="H28" s="101"/>
    </row>
    <row r="29" spans="1:8" ht="97.5" customHeight="1">
      <c r="A29" s="67" t="s">
        <v>291</v>
      </c>
      <c r="B29" s="89" t="s">
        <v>333</v>
      </c>
      <c r="C29" s="90" t="s">
        <v>334</v>
      </c>
      <c r="D29" s="91"/>
      <c r="E29" s="92"/>
      <c r="F29" s="92"/>
      <c r="G29" s="92">
        <f>[3]Лист2!H33</f>
        <v>0</v>
      </c>
      <c r="H29" s="101"/>
    </row>
    <row r="30" spans="1:8" ht="78.75" customHeight="1">
      <c r="A30" s="67" t="s">
        <v>291</v>
      </c>
      <c r="B30" s="80" t="s">
        <v>335</v>
      </c>
      <c r="C30" s="81" t="s">
        <v>336</v>
      </c>
      <c r="D30" s="82"/>
      <c r="E30" s="83">
        <f>E34</f>
        <v>8000</v>
      </c>
      <c r="F30" s="83"/>
      <c r="G30" s="83">
        <f>G34</f>
        <v>12155.95</v>
      </c>
      <c r="H30" s="84">
        <f>G30/E30*100</f>
        <v>151.949375</v>
      </c>
    </row>
    <row r="31" spans="1:8" ht="109.5" customHeight="1">
      <c r="A31" s="67" t="s">
        <v>291</v>
      </c>
      <c r="B31" s="102" t="s">
        <v>337</v>
      </c>
      <c r="C31" s="103" t="s">
        <v>338</v>
      </c>
      <c r="D31" s="82"/>
      <c r="E31" s="83"/>
      <c r="F31" s="83"/>
      <c r="G31" s="83"/>
      <c r="H31" s="84"/>
    </row>
    <row r="32" spans="1:8" ht="102" customHeight="1">
      <c r="A32" s="67" t="s">
        <v>291</v>
      </c>
      <c r="B32" s="89" t="s">
        <v>339</v>
      </c>
      <c r="C32" s="90" t="s">
        <v>340</v>
      </c>
      <c r="D32" s="91"/>
      <c r="E32" s="92">
        <f>E33</f>
        <v>0</v>
      </c>
      <c r="F32" s="92"/>
      <c r="G32" s="92">
        <f>G33</f>
        <v>0</v>
      </c>
      <c r="H32" s="101"/>
    </row>
    <row r="33" spans="1:8" ht="100.5" customHeight="1">
      <c r="A33" s="67" t="s">
        <v>291</v>
      </c>
      <c r="B33" s="89" t="s">
        <v>341</v>
      </c>
      <c r="C33" s="90" t="s">
        <v>342</v>
      </c>
      <c r="D33" s="91"/>
      <c r="E33" s="100"/>
      <c r="F33" s="100"/>
      <c r="G33" s="100"/>
      <c r="H33" s="101"/>
    </row>
    <row r="34" spans="1:8" ht="113.25" customHeight="1">
      <c r="A34" s="67" t="s">
        <v>291</v>
      </c>
      <c r="B34" s="85" t="s">
        <v>343</v>
      </c>
      <c r="C34" s="86" t="s">
        <v>344</v>
      </c>
      <c r="D34" s="87"/>
      <c r="E34" s="88">
        <f>E35</f>
        <v>8000</v>
      </c>
      <c r="F34" s="88"/>
      <c r="G34" s="88">
        <f>G35</f>
        <v>12155.95</v>
      </c>
      <c r="H34" s="84">
        <f>G34/E34*100</f>
        <v>151.949375</v>
      </c>
    </row>
    <row r="35" spans="1:8" ht="115.5" customHeight="1">
      <c r="A35" s="67" t="s">
        <v>291</v>
      </c>
      <c r="B35" s="89" t="s">
        <v>345</v>
      </c>
      <c r="C35" s="90" t="s">
        <v>346</v>
      </c>
      <c r="D35" s="91"/>
      <c r="E35" s="92">
        <f>E36</f>
        <v>8000</v>
      </c>
      <c r="F35" s="92"/>
      <c r="G35" s="92">
        <f>G36</f>
        <v>12155.95</v>
      </c>
      <c r="H35" s="84">
        <f>G35/E35*100</f>
        <v>151.949375</v>
      </c>
    </row>
    <row r="36" spans="1:8" ht="105" customHeight="1">
      <c r="A36" s="67" t="s">
        <v>291</v>
      </c>
      <c r="B36" s="89" t="s">
        <v>347</v>
      </c>
      <c r="C36" s="90" t="s">
        <v>348</v>
      </c>
      <c r="D36" s="97"/>
      <c r="E36" s="92">
        <v>8000</v>
      </c>
      <c r="F36" s="92"/>
      <c r="G36" s="92">
        <v>12155.95</v>
      </c>
      <c r="H36" s="84">
        <f>G36/E36*100</f>
        <v>151.949375</v>
      </c>
    </row>
    <row r="37" spans="1:8" ht="45" customHeight="1">
      <c r="A37" s="67" t="s">
        <v>291</v>
      </c>
      <c r="B37" s="80" t="s">
        <v>349</v>
      </c>
      <c r="C37" s="81" t="s">
        <v>350</v>
      </c>
      <c r="D37" s="82"/>
      <c r="E37" s="83">
        <f>E38</f>
        <v>0</v>
      </c>
      <c r="F37" s="83"/>
      <c r="G37" s="83">
        <f>G38</f>
        <v>0</v>
      </c>
      <c r="H37" s="101"/>
    </row>
    <row r="38" spans="1:8" ht="24" customHeight="1">
      <c r="A38" s="67" t="s">
        <v>291</v>
      </c>
      <c r="B38" s="89" t="s">
        <v>351</v>
      </c>
      <c r="C38" s="90" t="s">
        <v>352</v>
      </c>
      <c r="D38" s="91"/>
      <c r="E38" s="92">
        <f>E39</f>
        <v>0</v>
      </c>
      <c r="F38" s="92"/>
      <c r="G38" s="92">
        <f>G39</f>
        <v>0</v>
      </c>
      <c r="H38" s="101"/>
    </row>
    <row r="39" spans="1:8" ht="24.75" customHeight="1">
      <c r="A39" s="67" t="s">
        <v>291</v>
      </c>
      <c r="B39" s="89" t="s">
        <v>353</v>
      </c>
      <c r="C39" s="90" t="s">
        <v>354</v>
      </c>
      <c r="D39" s="91"/>
      <c r="E39" s="92">
        <f>E40</f>
        <v>0</v>
      </c>
      <c r="F39" s="92"/>
      <c r="G39" s="92">
        <f>G40</f>
        <v>0</v>
      </c>
      <c r="H39" s="101"/>
    </row>
    <row r="40" spans="1:8" ht="35.25" customHeight="1">
      <c r="A40" s="67" t="s">
        <v>291</v>
      </c>
      <c r="B40" s="89" t="s">
        <v>355</v>
      </c>
      <c r="C40" s="90" t="s">
        <v>356</v>
      </c>
      <c r="D40" s="91"/>
      <c r="E40" s="104"/>
      <c r="F40" s="104"/>
      <c r="G40" s="100"/>
      <c r="H40" s="101"/>
    </row>
    <row r="41" spans="1:8" ht="24" customHeight="1">
      <c r="A41" s="67" t="s">
        <v>291</v>
      </c>
      <c r="B41" s="105" t="s">
        <v>357</v>
      </c>
      <c r="C41" s="106" t="s">
        <v>358</v>
      </c>
      <c r="D41" s="97"/>
      <c r="E41" s="107"/>
      <c r="F41" s="107"/>
      <c r="G41" s="107"/>
      <c r="H41" s="99"/>
    </row>
    <row r="42" spans="1:8" ht="27.75" customHeight="1">
      <c r="A42" s="67" t="s">
        <v>291</v>
      </c>
      <c r="B42" s="108" t="s">
        <v>359</v>
      </c>
      <c r="C42" s="109" t="s">
        <v>360</v>
      </c>
      <c r="D42" s="97"/>
      <c r="E42" s="107"/>
      <c r="F42" s="107"/>
      <c r="G42" s="107"/>
      <c r="H42" s="99"/>
    </row>
    <row r="43" spans="1:8" ht="31.5" customHeight="1">
      <c r="A43" s="67" t="s">
        <v>291</v>
      </c>
      <c r="B43" s="108" t="s">
        <v>361</v>
      </c>
      <c r="C43" s="109" t="s">
        <v>362</v>
      </c>
      <c r="D43" s="97"/>
      <c r="E43" s="107"/>
      <c r="F43" s="107"/>
      <c r="G43" s="107"/>
      <c r="H43" s="99"/>
    </row>
    <row r="44" spans="1:8" ht="41.25" customHeight="1">
      <c r="A44" s="67" t="s">
        <v>291</v>
      </c>
      <c r="B44" s="80" t="s">
        <v>363</v>
      </c>
      <c r="C44" s="81" t="s">
        <v>364</v>
      </c>
      <c r="D44" s="82"/>
      <c r="E44" s="83">
        <f>E45+E50</f>
        <v>580000</v>
      </c>
      <c r="F44" s="83"/>
      <c r="G44" s="83">
        <f>G45+G50</f>
        <v>586498</v>
      </c>
      <c r="H44" s="84"/>
    </row>
    <row r="45" spans="1:8" ht="101.25" customHeight="1">
      <c r="A45" s="67" t="s">
        <v>291</v>
      </c>
      <c r="B45" s="85" t="s">
        <v>365</v>
      </c>
      <c r="C45" s="86" t="s">
        <v>366</v>
      </c>
      <c r="D45" s="87"/>
      <c r="E45" s="88">
        <f>E46+E48</f>
        <v>0</v>
      </c>
      <c r="F45" s="88"/>
      <c r="G45" s="88">
        <f>G46+G48</f>
        <v>0</v>
      </c>
      <c r="H45" s="84"/>
    </row>
    <row r="46" spans="1:8" ht="111.75" customHeight="1">
      <c r="A46" s="67" t="s">
        <v>291</v>
      </c>
      <c r="B46" s="89" t="s">
        <v>367</v>
      </c>
      <c r="C46" s="90" t="s">
        <v>368</v>
      </c>
      <c r="D46" s="91"/>
      <c r="E46" s="100">
        <f>E47</f>
        <v>0</v>
      </c>
      <c r="F46" s="100"/>
      <c r="G46" s="100">
        <f>G47</f>
        <v>0</v>
      </c>
      <c r="H46" s="101"/>
    </row>
    <row r="47" spans="1:8" ht="114" customHeight="1">
      <c r="A47" s="67" t="s">
        <v>291</v>
      </c>
      <c r="B47" s="89" t="s">
        <v>369</v>
      </c>
      <c r="C47" s="90" t="s">
        <v>370</v>
      </c>
      <c r="D47" s="91"/>
      <c r="E47" s="100">
        <v>0</v>
      </c>
      <c r="F47" s="100"/>
      <c r="G47" s="100">
        <f>[3]Лист2!N33</f>
        <v>0</v>
      </c>
      <c r="H47" s="101"/>
    </row>
    <row r="48" spans="1:8" ht="114" customHeight="1">
      <c r="A48" s="67" t="s">
        <v>291</v>
      </c>
      <c r="B48" s="89" t="s">
        <v>371</v>
      </c>
      <c r="C48" s="90" t="s">
        <v>372</v>
      </c>
      <c r="D48" s="91"/>
      <c r="E48" s="100">
        <f>E49</f>
        <v>0</v>
      </c>
      <c r="F48" s="100"/>
      <c r="G48" s="100">
        <f>G49</f>
        <v>0</v>
      </c>
      <c r="H48" s="84"/>
    </row>
    <row r="49" spans="1:8" ht="103.5" customHeight="1">
      <c r="A49" s="67" t="s">
        <v>291</v>
      </c>
      <c r="B49" s="89" t="s">
        <v>373</v>
      </c>
      <c r="C49" s="90" t="s">
        <v>374</v>
      </c>
      <c r="D49" s="91"/>
      <c r="E49" s="100">
        <v>0</v>
      </c>
      <c r="F49" s="100"/>
      <c r="G49" s="100">
        <f>[3]Лист2!R33</f>
        <v>0</v>
      </c>
      <c r="H49" s="84"/>
    </row>
    <row r="50" spans="1:8" ht="48.75" customHeight="1">
      <c r="A50" s="67" t="s">
        <v>291</v>
      </c>
      <c r="B50" s="85" t="s">
        <v>375</v>
      </c>
      <c r="C50" s="86" t="s">
        <v>376</v>
      </c>
      <c r="D50" s="87"/>
      <c r="E50" s="88">
        <f>E51</f>
        <v>580000</v>
      </c>
      <c r="F50" s="88"/>
      <c r="G50" s="88">
        <f>G51</f>
        <v>586498</v>
      </c>
      <c r="H50" s="101"/>
    </row>
    <row r="51" spans="1:8" ht="67.5">
      <c r="A51" s="67" t="s">
        <v>291</v>
      </c>
      <c r="B51" s="89" t="s">
        <v>377</v>
      </c>
      <c r="C51" s="90" t="s">
        <v>378</v>
      </c>
      <c r="D51" s="91"/>
      <c r="E51" s="92">
        <f>E52</f>
        <v>580000</v>
      </c>
      <c r="F51" s="92"/>
      <c r="G51" s="92">
        <f>G52</f>
        <v>586498</v>
      </c>
      <c r="H51" s="101"/>
    </row>
    <row r="52" spans="1:8" ht="69" customHeight="1">
      <c r="A52" s="67" t="s">
        <v>291</v>
      </c>
      <c r="B52" s="89" t="s">
        <v>379</v>
      </c>
      <c r="C52" s="90" t="s">
        <v>380</v>
      </c>
      <c r="D52" s="91"/>
      <c r="E52" s="100">
        <v>580000</v>
      </c>
      <c r="F52" s="100"/>
      <c r="G52" s="100">
        <v>586498</v>
      </c>
      <c r="H52" s="101"/>
    </row>
    <row r="53" spans="1:8" ht="24" customHeight="1">
      <c r="A53" s="67" t="s">
        <v>291</v>
      </c>
      <c r="B53" s="80" t="s">
        <v>381</v>
      </c>
      <c r="C53" s="81" t="s">
        <v>382</v>
      </c>
      <c r="D53" s="82"/>
      <c r="E53" s="83">
        <f>E54</f>
        <v>8000</v>
      </c>
      <c r="F53" s="83"/>
      <c r="G53" s="83">
        <f>G54</f>
        <v>9000</v>
      </c>
      <c r="H53" s="84">
        <f>G53/E53*100</f>
        <v>112.5</v>
      </c>
    </row>
    <row r="54" spans="1:8" ht="38.25" customHeight="1">
      <c r="A54" s="67" t="s">
        <v>291</v>
      </c>
      <c r="B54" s="85" t="s">
        <v>383</v>
      </c>
      <c r="C54" s="86" t="s">
        <v>384</v>
      </c>
      <c r="D54" s="87"/>
      <c r="E54" s="88">
        <f>E55</f>
        <v>8000</v>
      </c>
      <c r="F54" s="88"/>
      <c r="G54" s="88">
        <f>G55</f>
        <v>9000</v>
      </c>
      <c r="H54" s="84">
        <f>G54/E54*100</f>
        <v>112.5</v>
      </c>
    </row>
    <row r="55" spans="1:8" ht="46.5" customHeight="1">
      <c r="A55" s="67" t="s">
        <v>291</v>
      </c>
      <c r="B55" s="89" t="s">
        <v>385</v>
      </c>
      <c r="C55" s="90" t="s">
        <v>386</v>
      </c>
      <c r="D55" s="91"/>
      <c r="E55" s="92">
        <v>8000</v>
      </c>
      <c r="F55" s="104"/>
      <c r="G55" s="92">
        <v>9000</v>
      </c>
      <c r="H55" s="84">
        <f>G55/E55*100</f>
        <v>112.5</v>
      </c>
    </row>
    <row r="56" spans="1:8" ht="21" customHeight="1">
      <c r="A56" s="67" t="s">
        <v>291</v>
      </c>
      <c r="B56" s="80" t="s">
        <v>387</v>
      </c>
      <c r="C56" s="81" t="s">
        <v>388</v>
      </c>
      <c r="D56" s="82"/>
      <c r="E56" s="83">
        <f>E57+E59</f>
        <v>0</v>
      </c>
      <c r="F56" s="83"/>
      <c r="G56" s="83">
        <f>G57+G59</f>
        <v>0</v>
      </c>
      <c r="H56" s="84"/>
    </row>
    <row r="57" spans="1:8" ht="16.5" customHeight="1">
      <c r="A57" s="67" t="s">
        <v>291</v>
      </c>
      <c r="B57" s="85" t="s">
        <v>389</v>
      </c>
      <c r="C57" s="86" t="s">
        <v>390</v>
      </c>
      <c r="D57" s="87"/>
      <c r="E57" s="110">
        <f>E58</f>
        <v>0</v>
      </c>
      <c r="F57" s="110"/>
      <c r="G57" s="110">
        <f>G58</f>
        <v>0</v>
      </c>
      <c r="H57" s="101"/>
    </row>
    <row r="58" spans="1:8" ht="24" customHeight="1">
      <c r="A58" s="67" t="s">
        <v>291</v>
      </c>
      <c r="B58" s="89" t="s">
        <v>391</v>
      </c>
      <c r="C58" s="90" t="s">
        <v>392</v>
      </c>
      <c r="D58" s="91"/>
      <c r="E58" s="104"/>
      <c r="F58" s="104"/>
      <c r="G58" s="100"/>
      <c r="H58" s="101"/>
    </row>
    <row r="59" spans="1:8" ht="16.5" customHeight="1">
      <c r="A59" s="67" t="s">
        <v>291</v>
      </c>
      <c r="B59" s="85" t="s">
        <v>393</v>
      </c>
      <c r="C59" s="86" t="s">
        <v>394</v>
      </c>
      <c r="D59" s="87"/>
      <c r="E59" s="88">
        <f>E60</f>
        <v>0</v>
      </c>
      <c r="F59" s="88"/>
      <c r="G59" s="88">
        <f>G60</f>
        <v>0</v>
      </c>
      <c r="H59" s="84"/>
    </row>
    <row r="60" spans="1:8" ht="24" customHeight="1">
      <c r="A60" s="67" t="s">
        <v>291</v>
      </c>
      <c r="B60" s="89" t="s">
        <v>395</v>
      </c>
      <c r="C60" s="90" t="s">
        <v>396</v>
      </c>
      <c r="D60" s="91"/>
      <c r="E60" s="92">
        <v>0</v>
      </c>
      <c r="F60" s="92"/>
      <c r="G60" s="92">
        <f>[3]Лист2!W33</f>
        <v>0</v>
      </c>
      <c r="H60" s="84"/>
    </row>
    <row r="61" spans="1:8" ht="21" customHeight="1">
      <c r="A61" s="67" t="s">
        <v>291</v>
      </c>
      <c r="B61" s="80" t="s">
        <v>397</v>
      </c>
      <c r="C61" s="81" t="s">
        <v>398</v>
      </c>
      <c r="D61" s="111">
        <f>D62+D83</f>
        <v>6304177.0800000001</v>
      </c>
      <c r="E61" s="83">
        <f>E62+E83</f>
        <v>6412177.0800000001</v>
      </c>
      <c r="F61" s="112">
        <f>F62+F83</f>
        <v>5949338.1100000003</v>
      </c>
      <c r="G61" s="83">
        <f>G62+G83</f>
        <v>6058563.7000000002</v>
      </c>
      <c r="H61" s="73">
        <f>G61/E61*100</f>
        <v>94.485283616028894</v>
      </c>
    </row>
    <row r="62" spans="1:8" ht="54.75" customHeight="1">
      <c r="A62" s="67" t="s">
        <v>291</v>
      </c>
      <c r="B62" s="80" t="s">
        <v>399</v>
      </c>
      <c r="C62" s="81" t="s">
        <v>400</v>
      </c>
      <c r="D62" s="113">
        <f>D63+D74+D71</f>
        <v>6304177.0800000001</v>
      </c>
      <c r="E62" s="83">
        <f>E63+E74+E71+E68</f>
        <v>6392177.0800000001</v>
      </c>
      <c r="F62" s="114">
        <f>F63+F74+F71</f>
        <v>5949338.1100000003</v>
      </c>
      <c r="G62" s="83">
        <f>G63+G74+G71</f>
        <v>6037338.1100000003</v>
      </c>
      <c r="H62" s="73">
        <f>G62/E62*100</f>
        <v>94.448855756668124</v>
      </c>
    </row>
    <row r="63" spans="1:8" ht="33" customHeight="1">
      <c r="A63" s="67" t="s">
        <v>291</v>
      </c>
      <c r="B63" s="80" t="s">
        <v>401</v>
      </c>
      <c r="C63" s="81" t="s">
        <v>402</v>
      </c>
      <c r="D63" s="113">
        <f>D64+D66</f>
        <v>411000</v>
      </c>
      <c r="E63" s="83">
        <f>E64+E66</f>
        <v>411000</v>
      </c>
      <c r="F63" s="115">
        <f>F64+F66</f>
        <v>411000</v>
      </c>
      <c r="G63" s="115">
        <f>G64+G66</f>
        <v>411000</v>
      </c>
      <c r="H63" s="73">
        <f>G63/E63*100</f>
        <v>100</v>
      </c>
    </row>
    <row r="64" spans="1:8" ht="24" customHeight="1">
      <c r="A64" s="67" t="s">
        <v>291</v>
      </c>
      <c r="B64" s="85" t="s">
        <v>403</v>
      </c>
      <c r="C64" s="86" t="s">
        <v>404</v>
      </c>
      <c r="D64" s="116">
        <f>D65</f>
        <v>411000</v>
      </c>
      <c r="E64" s="88">
        <f>E65</f>
        <v>411000</v>
      </c>
      <c r="F64" s="117">
        <f>F65</f>
        <v>411000</v>
      </c>
      <c r="G64" s="117">
        <f>G65</f>
        <v>411000</v>
      </c>
      <c r="H64" s="84">
        <f>G64/E64*100</f>
        <v>100</v>
      </c>
    </row>
    <row r="65" spans="1:8" ht="33.75" customHeight="1">
      <c r="A65" s="67" t="s">
        <v>291</v>
      </c>
      <c r="B65" s="89" t="s">
        <v>405</v>
      </c>
      <c r="C65" s="90" t="s">
        <v>406</v>
      </c>
      <c r="D65" s="118">
        <f>E65</f>
        <v>411000</v>
      </c>
      <c r="E65" s="92">
        <v>411000</v>
      </c>
      <c r="F65" s="119">
        <f>G65</f>
        <v>411000</v>
      </c>
      <c r="G65" s="119">
        <v>411000</v>
      </c>
      <c r="H65" s="84">
        <f>G65/E65*100</f>
        <v>100</v>
      </c>
    </row>
    <row r="66" spans="1:8" ht="34.5" customHeight="1">
      <c r="A66" s="67" t="s">
        <v>291</v>
      </c>
      <c r="B66" s="85" t="s">
        <v>407</v>
      </c>
      <c r="C66" s="86" t="s">
        <v>408</v>
      </c>
      <c r="D66" s="120">
        <f>D67</f>
        <v>0</v>
      </c>
      <c r="E66" s="117">
        <f>E67</f>
        <v>0</v>
      </c>
      <c r="F66" s="117">
        <f>F67</f>
        <v>0</v>
      </c>
      <c r="G66" s="117">
        <f>G67</f>
        <v>0</v>
      </c>
      <c r="H66" s="84"/>
    </row>
    <row r="67" spans="1:8" ht="34.5" customHeight="1">
      <c r="A67" s="67" t="s">
        <v>291</v>
      </c>
      <c r="B67" s="89" t="s">
        <v>409</v>
      </c>
      <c r="C67" s="90" t="s">
        <v>410</v>
      </c>
      <c r="D67" s="121">
        <f>E67</f>
        <v>0</v>
      </c>
      <c r="E67" s="119">
        <v>0</v>
      </c>
      <c r="F67" s="119">
        <f>G67</f>
        <v>0</v>
      </c>
      <c r="G67" s="119"/>
      <c r="H67" s="84"/>
    </row>
    <row r="68" spans="1:8" ht="34.5" customHeight="1">
      <c r="A68" s="67"/>
      <c r="B68" s="80" t="s">
        <v>411</v>
      </c>
      <c r="C68" s="81" t="s">
        <v>412</v>
      </c>
      <c r="D68" s="122"/>
      <c r="E68" s="123">
        <f>E69</f>
        <v>0</v>
      </c>
      <c r="F68" s="124"/>
      <c r="G68" s="124"/>
      <c r="H68" s="84"/>
    </row>
    <row r="69" spans="1:8" ht="23.25" customHeight="1">
      <c r="A69" s="67"/>
      <c r="B69" s="125" t="s">
        <v>413</v>
      </c>
      <c r="C69" s="90" t="s">
        <v>414</v>
      </c>
      <c r="D69" s="121"/>
      <c r="E69" s="92">
        <f>E70</f>
        <v>0</v>
      </c>
      <c r="F69" s="119"/>
      <c r="G69" s="119"/>
      <c r="H69" s="84"/>
    </row>
    <row r="70" spans="1:8" ht="21" customHeight="1">
      <c r="A70" s="67"/>
      <c r="B70" s="125" t="s">
        <v>415</v>
      </c>
      <c r="C70" s="90" t="s">
        <v>416</v>
      </c>
      <c r="D70" s="121"/>
      <c r="E70" s="92"/>
      <c r="F70" s="119"/>
      <c r="G70" s="119"/>
      <c r="H70" s="84"/>
    </row>
    <row r="71" spans="1:8" ht="42" customHeight="1">
      <c r="A71" s="67" t="s">
        <v>291</v>
      </c>
      <c r="B71" s="80" t="s">
        <v>417</v>
      </c>
      <c r="C71" s="81" t="s">
        <v>418</v>
      </c>
      <c r="D71" s="82"/>
      <c r="E71" s="83">
        <f>E72</f>
        <v>88000</v>
      </c>
      <c r="F71" s="83"/>
      <c r="G71" s="83">
        <f>G72</f>
        <v>88000</v>
      </c>
      <c r="H71" s="84">
        <f t="shared" ref="H71:H80" si="1">G71/E71*100</f>
        <v>100</v>
      </c>
    </row>
    <row r="72" spans="1:8" ht="59.25" customHeight="1">
      <c r="A72" s="67" t="s">
        <v>291</v>
      </c>
      <c r="B72" s="85" t="s">
        <v>419</v>
      </c>
      <c r="C72" s="86" t="s">
        <v>420</v>
      </c>
      <c r="D72" s="87"/>
      <c r="E72" s="88">
        <f>E73</f>
        <v>88000</v>
      </c>
      <c r="F72" s="88"/>
      <c r="G72" s="88">
        <f>G73</f>
        <v>88000</v>
      </c>
      <c r="H72" s="84">
        <f t="shared" si="1"/>
        <v>100</v>
      </c>
    </row>
    <row r="73" spans="1:8" ht="56.25" customHeight="1">
      <c r="A73" s="67" t="s">
        <v>291</v>
      </c>
      <c r="B73" s="89" t="s">
        <v>421</v>
      </c>
      <c r="C73" s="90" t="s">
        <v>422</v>
      </c>
      <c r="D73" s="91"/>
      <c r="E73" s="92">
        <v>88000</v>
      </c>
      <c r="F73" s="92"/>
      <c r="G73" s="92">
        <v>88000</v>
      </c>
      <c r="H73" s="84">
        <f t="shared" si="1"/>
        <v>100</v>
      </c>
    </row>
    <row r="74" spans="1:8" ht="23.25" customHeight="1">
      <c r="A74" s="67" t="s">
        <v>291</v>
      </c>
      <c r="B74" s="80" t="s">
        <v>423</v>
      </c>
      <c r="C74" s="81" t="s">
        <v>249</v>
      </c>
      <c r="D74" s="113">
        <f>D75+D77+D79</f>
        <v>5893177.0800000001</v>
      </c>
      <c r="E74" s="83">
        <f>E75+E77+E79</f>
        <v>5893177.0800000001</v>
      </c>
      <c r="F74" s="126">
        <f>G74</f>
        <v>5538338.1100000003</v>
      </c>
      <c r="G74" s="83">
        <f>G75+G77+G79</f>
        <v>5538338.1100000003</v>
      </c>
      <c r="H74" s="84">
        <f t="shared" si="1"/>
        <v>93.978817110311581</v>
      </c>
    </row>
    <row r="75" spans="1:8" ht="80.25" customHeight="1">
      <c r="A75" s="67" t="s">
        <v>291</v>
      </c>
      <c r="B75" s="85" t="s">
        <v>424</v>
      </c>
      <c r="C75" s="127" t="s">
        <v>425</v>
      </c>
      <c r="D75" s="128">
        <f>D76</f>
        <v>5505333.4299999997</v>
      </c>
      <c r="E75" s="129">
        <f>E76</f>
        <v>5505333.4299999997</v>
      </c>
      <c r="F75" s="130">
        <f>F76</f>
        <v>5171246.46</v>
      </c>
      <c r="G75" s="129">
        <f>G76</f>
        <v>5171246.46</v>
      </c>
      <c r="H75" s="84">
        <f t="shared" si="1"/>
        <v>93.931576093475599</v>
      </c>
    </row>
    <row r="76" spans="1:8" ht="68.25" customHeight="1">
      <c r="A76" s="67"/>
      <c r="B76" s="131" t="s">
        <v>426</v>
      </c>
      <c r="C76" s="132" t="s">
        <v>427</v>
      </c>
      <c r="D76" s="133">
        <v>5505333.4299999997</v>
      </c>
      <c r="E76" s="134">
        <v>5505333.4299999997</v>
      </c>
      <c r="F76" s="135">
        <f>G76</f>
        <v>5171246.46</v>
      </c>
      <c r="G76" s="134">
        <v>5171246.46</v>
      </c>
      <c r="H76" s="84">
        <f t="shared" si="1"/>
        <v>93.931576093475599</v>
      </c>
    </row>
    <row r="77" spans="1:8" ht="69" customHeight="1">
      <c r="A77" s="67" t="s">
        <v>291</v>
      </c>
      <c r="B77" s="85" t="s">
        <v>428</v>
      </c>
      <c r="C77" s="86" t="s">
        <v>429</v>
      </c>
      <c r="D77" s="136">
        <f>E77</f>
        <v>110252</v>
      </c>
      <c r="E77" s="110">
        <f>E78</f>
        <v>110252</v>
      </c>
      <c r="F77" s="110">
        <f>G77</f>
        <v>89500</v>
      </c>
      <c r="G77" s="110">
        <f>G78</f>
        <v>89500</v>
      </c>
      <c r="H77" s="84"/>
    </row>
    <row r="78" spans="1:8" ht="71.25" customHeight="1">
      <c r="A78" s="67" t="s">
        <v>291</v>
      </c>
      <c r="B78" s="89" t="s">
        <v>430</v>
      </c>
      <c r="C78" s="90" t="s">
        <v>431</v>
      </c>
      <c r="D78" s="137">
        <v>110252</v>
      </c>
      <c r="E78" s="100">
        <v>110252</v>
      </c>
      <c r="F78" s="100">
        <f>G78</f>
        <v>89500</v>
      </c>
      <c r="G78" s="100">
        <v>89500</v>
      </c>
      <c r="H78" s="84"/>
    </row>
    <row r="79" spans="1:8" ht="27" customHeight="1">
      <c r="A79" s="67" t="s">
        <v>291</v>
      </c>
      <c r="B79" s="85" t="s">
        <v>432</v>
      </c>
      <c r="C79" s="86" t="s">
        <v>433</v>
      </c>
      <c r="D79" s="138">
        <f>D80</f>
        <v>277591.65000000002</v>
      </c>
      <c r="E79" s="88">
        <f>E80</f>
        <v>277591.65000000002</v>
      </c>
      <c r="F79" s="116">
        <f>F80</f>
        <v>277591.65000000002</v>
      </c>
      <c r="G79" s="88">
        <f>G80</f>
        <v>277591.65000000002</v>
      </c>
      <c r="H79" s="84">
        <f t="shared" si="1"/>
        <v>100</v>
      </c>
    </row>
    <row r="80" spans="1:8" ht="25.5" customHeight="1">
      <c r="A80" s="67" t="s">
        <v>291</v>
      </c>
      <c r="B80" s="89" t="s">
        <v>434</v>
      </c>
      <c r="C80" s="90" t="s">
        <v>435</v>
      </c>
      <c r="D80" s="139">
        <f>E80</f>
        <v>277591.65000000002</v>
      </c>
      <c r="E80" s="92">
        <f>E81+E82</f>
        <v>277591.65000000002</v>
      </c>
      <c r="F80" s="100">
        <f>G80</f>
        <v>277591.65000000002</v>
      </c>
      <c r="G80" s="100">
        <f>G81+G82</f>
        <v>277591.65000000002</v>
      </c>
      <c r="H80" s="84">
        <f t="shared" si="1"/>
        <v>100</v>
      </c>
    </row>
    <row r="81" spans="1:8" ht="14.25" customHeight="1">
      <c r="A81" s="67"/>
      <c r="B81" s="89"/>
      <c r="C81" s="140" t="s">
        <v>436</v>
      </c>
      <c r="D81" s="139">
        <f>E81</f>
        <v>267194.51</v>
      </c>
      <c r="E81" s="92">
        <v>267194.51</v>
      </c>
      <c r="F81" s="100">
        <f>G81</f>
        <v>267194.51</v>
      </c>
      <c r="G81" s="100">
        <v>267194.51</v>
      </c>
      <c r="H81" s="84"/>
    </row>
    <row r="82" spans="1:8" ht="15.75" customHeight="1">
      <c r="A82" s="67" t="s">
        <v>291</v>
      </c>
      <c r="B82" s="141"/>
      <c r="C82" s="142" t="s">
        <v>437</v>
      </c>
      <c r="D82" s="143">
        <f>E82</f>
        <v>10397.14</v>
      </c>
      <c r="E82" s="144">
        <v>10397.14</v>
      </c>
      <c r="F82" s="144">
        <f>G82</f>
        <v>10397.14</v>
      </c>
      <c r="G82" s="144">
        <v>10397.14</v>
      </c>
      <c r="H82" s="84"/>
    </row>
    <row r="83" spans="1:8" ht="23.25" customHeight="1">
      <c r="A83" s="67" t="s">
        <v>291</v>
      </c>
      <c r="B83" s="80" t="s">
        <v>438</v>
      </c>
      <c r="C83" s="81" t="s">
        <v>439</v>
      </c>
      <c r="D83" s="82"/>
      <c r="E83" s="83">
        <f>E84</f>
        <v>20000</v>
      </c>
      <c r="F83" s="83"/>
      <c r="G83" s="83">
        <f>G84</f>
        <v>21225.59</v>
      </c>
      <c r="H83" s="101">
        <f>G83/E83*100</f>
        <v>106.12795</v>
      </c>
    </row>
    <row r="84" spans="1:8" ht="24" customHeight="1">
      <c r="A84" s="67" t="s">
        <v>291</v>
      </c>
      <c r="B84" s="85" t="s">
        <v>440</v>
      </c>
      <c r="C84" s="86" t="s">
        <v>441</v>
      </c>
      <c r="D84" s="87"/>
      <c r="E84" s="88">
        <f>E85+E86</f>
        <v>20000</v>
      </c>
      <c r="F84" s="88"/>
      <c r="G84" s="88">
        <f>G85+G86</f>
        <v>21225.59</v>
      </c>
      <c r="H84" s="84">
        <f>G84/E84*100</f>
        <v>106.12795</v>
      </c>
    </row>
    <row r="85" spans="1:8" ht="45" customHeight="1">
      <c r="A85" s="67" t="s">
        <v>291</v>
      </c>
      <c r="B85" s="89" t="s">
        <v>442</v>
      </c>
      <c r="C85" s="90" t="s">
        <v>443</v>
      </c>
      <c r="D85" s="91"/>
      <c r="E85" s="92">
        <v>20000</v>
      </c>
      <c r="F85" s="92"/>
      <c r="G85" s="92">
        <v>21225.59</v>
      </c>
      <c r="H85" s="84">
        <f>G85/E85*100</f>
        <v>106.12795</v>
      </c>
    </row>
    <row r="86" spans="1:8" ht="22.5" customHeight="1">
      <c r="A86" s="67" t="s">
        <v>291</v>
      </c>
      <c r="B86" s="89" t="s">
        <v>444</v>
      </c>
      <c r="C86" s="90" t="s">
        <v>441</v>
      </c>
      <c r="D86" s="91"/>
      <c r="E86" s="92"/>
      <c r="F86" s="92"/>
      <c r="G86" s="92">
        <f>[3]Лист2!Z33</f>
        <v>0</v>
      </c>
      <c r="H86" s="84"/>
    </row>
    <row r="87" spans="1:8" s="152" customFormat="1" ht="9" customHeight="1">
      <c r="A87" s="145"/>
      <c r="B87" s="146"/>
      <c r="C87" s="147"/>
      <c r="D87" s="148"/>
      <c r="E87" s="149"/>
      <c r="F87" s="150"/>
      <c r="G87" s="149"/>
      <c r="H87" s="151"/>
    </row>
    <row r="88" spans="1:8" ht="13.5" customHeight="1">
      <c r="B88" s="153"/>
      <c r="C88" s="61" t="s">
        <v>445</v>
      </c>
      <c r="E88" s="56" t="s">
        <v>446</v>
      </c>
    </row>
    <row r="89" spans="1:8" ht="9.75" customHeight="1"/>
    <row r="90" spans="1:8" ht="13.5" customHeight="1">
      <c r="C90" s="61" t="s">
        <v>447</v>
      </c>
    </row>
  </sheetData>
  <mergeCells count="4">
    <mergeCell ref="C1:G1"/>
    <mergeCell ref="C2:G2"/>
    <mergeCell ref="C3:G3"/>
    <mergeCell ref="C4:E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sqref="A1:XFD1048576"/>
    </sheetView>
  </sheetViews>
  <sheetFormatPr defaultRowHeight="15"/>
  <cols>
    <col min="1" max="1" width="5.28515625" style="178" customWidth="1"/>
    <col min="2" max="2" width="25.42578125" style="178" customWidth="1"/>
    <col min="3" max="3" width="36" style="178" customWidth="1"/>
    <col min="4" max="4" width="14.28515625" style="56" customWidth="1"/>
    <col min="5" max="5" width="15.5703125" style="56" customWidth="1"/>
    <col min="6" max="6" width="15.28515625" style="56" customWidth="1"/>
    <col min="7" max="7" width="16.28515625" style="56" customWidth="1"/>
    <col min="8" max="8" width="15.28515625" customWidth="1"/>
  </cols>
  <sheetData>
    <row r="1" spans="1:8">
      <c r="A1" s="154"/>
      <c r="B1" s="155"/>
      <c r="C1" s="156" t="s">
        <v>0</v>
      </c>
      <c r="D1" s="155"/>
      <c r="E1" s="155"/>
      <c r="F1" s="155"/>
      <c r="G1" s="157"/>
    </row>
    <row r="2" spans="1:8">
      <c r="A2" s="158"/>
      <c r="B2" s="159"/>
      <c r="C2" s="160" t="s">
        <v>448</v>
      </c>
      <c r="D2" s="160"/>
      <c r="E2" s="160"/>
      <c r="F2" s="160"/>
      <c r="G2" s="157"/>
    </row>
    <row r="3" spans="1:8">
      <c r="A3" s="154"/>
      <c r="B3" s="155"/>
      <c r="C3" s="160" t="s">
        <v>449</v>
      </c>
      <c r="D3" s="161"/>
      <c r="E3" s="161"/>
      <c r="F3" s="161"/>
      <c r="G3" s="157"/>
    </row>
    <row r="4" spans="1:8">
      <c r="A4" s="154" t="s">
        <v>3</v>
      </c>
      <c r="B4" s="155"/>
      <c r="C4" s="162" t="s">
        <v>450</v>
      </c>
      <c r="D4" s="163"/>
      <c r="E4" s="163"/>
      <c r="F4" s="163"/>
      <c r="G4" s="164" t="s">
        <v>3</v>
      </c>
      <c r="H4" s="165"/>
    </row>
    <row r="5" spans="1:8" ht="63" customHeight="1">
      <c r="A5" s="166" t="s">
        <v>451</v>
      </c>
      <c r="B5" s="166" t="s">
        <v>6</v>
      </c>
      <c r="C5" s="166" t="s">
        <v>7</v>
      </c>
      <c r="D5" s="13" t="s">
        <v>452</v>
      </c>
      <c r="E5" s="13" t="s">
        <v>453</v>
      </c>
      <c r="F5" s="13" t="s">
        <v>454</v>
      </c>
      <c r="G5" s="13" t="s">
        <v>455</v>
      </c>
    </row>
    <row r="6" spans="1:8" ht="25.5" customHeight="1">
      <c r="A6" s="167" t="s">
        <v>456</v>
      </c>
      <c r="B6" s="168" t="s">
        <v>457</v>
      </c>
      <c r="C6" s="168" t="s">
        <v>458</v>
      </c>
      <c r="D6" s="169">
        <f>D12+D20</f>
        <v>-6304177.0800000001</v>
      </c>
      <c r="E6" s="169">
        <f>E12+E20</f>
        <v>967200.99999999814</v>
      </c>
      <c r="F6" s="169">
        <f>F12+F20</f>
        <v>-5949338.1100000003</v>
      </c>
      <c r="G6" s="169">
        <f>G7</f>
        <v>-1710321.7900000028</v>
      </c>
    </row>
    <row r="7" spans="1:8" ht="41.25" customHeight="1">
      <c r="A7" s="170" t="s">
        <v>459</v>
      </c>
      <c r="B7" s="171" t="s">
        <v>460</v>
      </c>
      <c r="C7" s="171" t="s">
        <v>461</v>
      </c>
      <c r="D7" s="172"/>
      <c r="E7" s="173">
        <f>E6</f>
        <v>967200.99999999814</v>
      </c>
      <c r="F7" s="173"/>
      <c r="G7" s="173">
        <f>G12+G20</f>
        <v>-1710321.7900000028</v>
      </c>
    </row>
    <row r="8" spans="1:8" ht="22.5">
      <c r="A8" s="167" t="s">
        <v>462</v>
      </c>
      <c r="B8" s="168" t="s">
        <v>463</v>
      </c>
      <c r="C8" s="168" t="s">
        <v>464</v>
      </c>
      <c r="D8" s="169"/>
      <c r="E8" s="169"/>
      <c r="F8" s="169"/>
      <c r="G8" s="169"/>
    </row>
    <row r="9" spans="1:8" ht="22.5">
      <c r="A9" s="170" t="s">
        <v>465</v>
      </c>
      <c r="B9" s="171" t="s">
        <v>466</v>
      </c>
      <c r="C9" s="171" t="s">
        <v>467</v>
      </c>
      <c r="D9" s="172"/>
      <c r="E9" s="173"/>
      <c r="F9" s="173"/>
      <c r="G9" s="173"/>
    </row>
    <row r="10" spans="1:8" ht="33">
      <c r="A10" s="170" t="s">
        <v>468</v>
      </c>
      <c r="B10" s="171" t="s">
        <v>469</v>
      </c>
      <c r="C10" s="171" t="s">
        <v>470</v>
      </c>
      <c r="D10" s="172"/>
      <c r="E10" s="173"/>
      <c r="F10" s="173"/>
      <c r="G10" s="173"/>
    </row>
    <row r="11" spans="1:8" ht="39" customHeight="1">
      <c r="A11" s="170">
        <v>17.38</v>
      </c>
      <c r="B11" s="171" t="s">
        <v>471</v>
      </c>
      <c r="C11" s="171" t="s">
        <v>472</v>
      </c>
      <c r="D11" s="172"/>
      <c r="E11" s="173"/>
      <c r="F11" s="173"/>
      <c r="G11" s="173"/>
    </row>
    <row r="12" spans="1:8" ht="33">
      <c r="A12" s="167" t="s">
        <v>473</v>
      </c>
      <c r="B12" s="168" t="s">
        <v>474</v>
      </c>
      <c r="C12" s="168" t="s">
        <v>475</v>
      </c>
      <c r="D12" s="169">
        <f>D13+D17</f>
        <v>0</v>
      </c>
      <c r="E12" s="169">
        <f>E13+E17</f>
        <v>0</v>
      </c>
      <c r="F12" s="169">
        <f>G12</f>
        <v>0</v>
      </c>
      <c r="G12" s="169">
        <f>G13+G17</f>
        <v>0</v>
      </c>
    </row>
    <row r="13" spans="1:8" ht="33">
      <c r="A13" s="170" t="s">
        <v>476</v>
      </c>
      <c r="B13" s="171" t="s">
        <v>477</v>
      </c>
      <c r="C13" s="171" t="s">
        <v>478</v>
      </c>
      <c r="D13" s="172">
        <f t="shared" ref="D13:G14" si="0">D14</f>
        <v>0</v>
      </c>
      <c r="E13" s="173">
        <f t="shared" si="0"/>
        <v>0</v>
      </c>
      <c r="F13" s="173">
        <f t="shared" si="0"/>
        <v>0</v>
      </c>
      <c r="G13" s="173">
        <f t="shared" si="0"/>
        <v>0</v>
      </c>
    </row>
    <row r="14" spans="1:8" ht="33">
      <c r="A14" s="170" t="s">
        <v>479</v>
      </c>
      <c r="B14" s="171" t="s">
        <v>480</v>
      </c>
      <c r="C14" s="171" t="s">
        <v>481</v>
      </c>
      <c r="D14" s="172">
        <f t="shared" si="0"/>
        <v>0</v>
      </c>
      <c r="E14" s="173">
        <f t="shared" si="0"/>
        <v>0</v>
      </c>
      <c r="F14" s="173">
        <f t="shared" si="0"/>
        <v>0</v>
      </c>
      <c r="G14" s="173">
        <f t="shared" si="0"/>
        <v>0</v>
      </c>
    </row>
    <row r="15" spans="1:8" ht="43.5">
      <c r="A15" s="170" t="s">
        <v>482</v>
      </c>
      <c r="B15" s="171" t="s">
        <v>483</v>
      </c>
      <c r="C15" s="171" t="s">
        <v>484</v>
      </c>
      <c r="D15" s="172">
        <f>E15</f>
        <v>0</v>
      </c>
      <c r="E15" s="173"/>
      <c r="F15" s="173">
        <f>G15</f>
        <v>0</v>
      </c>
      <c r="G15" s="173"/>
    </row>
    <row r="16" spans="1:8" ht="64.5" customHeight="1">
      <c r="A16" s="170">
        <v>17.68</v>
      </c>
      <c r="B16" s="171" t="s">
        <v>485</v>
      </c>
      <c r="C16" s="171" t="s">
        <v>486</v>
      </c>
      <c r="D16" s="172"/>
      <c r="E16" s="173"/>
      <c r="F16" s="173"/>
      <c r="G16" s="173"/>
    </row>
    <row r="17" spans="1:7" ht="54">
      <c r="A17" s="167" t="s">
        <v>487</v>
      </c>
      <c r="B17" s="168" t="s">
        <v>488</v>
      </c>
      <c r="C17" s="168" t="s">
        <v>489</v>
      </c>
      <c r="D17" s="169">
        <f>D18</f>
        <v>0</v>
      </c>
      <c r="E17" s="169">
        <f>E18</f>
        <v>0</v>
      </c>
      <c r="F17" s="169">
        <f>G17</f>
        <v>0</v>
      </c>
      <c r="G17" s="169">
        <f>G18</f>
        <v>0</v>
      </c>
    </row>
    <row r="18" spans="1:7" ht="43.5">
      <c r="A18" s="170" t="s">
        <v>490</v>
      </c>
      <c r="B18" s="171" t="s">
        <v>491</v>
      </c>
      <c r="C18" s="171" t="s">
        <v>492</v>
      </c>
      <c r="D18" s="172">
        <f>E18</f>
        <v>0</v>
      </c>
      <c r="E18" s="173"/>
      <c r="F18" s="173"/>
      <c r="G18" s="173"/>
    </row>
    <row r="19" spans="1:7" ht="43.5">
      <c r="A19" s="170">
        <v>17.82</v>
      </c>
      <c r="B19" s="171" t="s">
        <v>493</v>
      </c>
      <c r="C19" s="171" t="s">
        <v>494</v>
      </c>
      <c r="D19" s="172"/>
      <c r="E19" s="173"/>
      <c r="F19" s="172"/>
      <c r="G19" s="173"/>
    </row>
    <row r="20" spans="1:7" ht="22.5">
      <c r="A20" s="167" t="s">
        <v>495</v>
      </c>
      <c r="B20" s="168" t="s">
        <v>496</v>
      </c>
      <c r="C20" s="168" t="s">
        <v>497</v>
      </c>
      <c r="D20" s="169">
        <f>D21</f>
        <v>-6304177.0800000001</v>
      </c>
      <c r="E20" s="169">
        <f>E21</f>
        <v>967200.99999999814</v>
      </c>
      <c r="F20" s="169">
        <f>F21</f>
        <v>-5949338.1100000003</v>
      </c>
      <c r="G20" s="169">
        <f>G21</f>
        <v>-1710321.7900000028</v>
      </c>
    </row>
    <row r="21" spans="1:7" ht="22.5">
      <c r="A21" s="170" t="s">
        <v>498</v>
      </c>
      <c r="B21" s="171" t="s">
        <v>499</v>
      </c>
      <c r="C21" s="171" t="s">
        <v>500</v>
      </c>
      <c r="D21" s="172">
        <f>D22+D27</f>
        <v>-6304177.0800000001</v>
      </c>
      <c r="E21" s="173">
        <f>E22+E27</f>
        <v>967200.99999999814</v>
      </c>
      <c r="F21" s="172">
        <f>F22+F27</f>
        <v>-5949338.1100000003</v>
      </c>
      <c r="G21" s="173">
        <f>G22+G27</f>
        <v>-1710321.7900000028</v>
      </c>
    </row>
    <row r="22" spans="1:7" ht="22.5">
      <c r="A22" s="167" t="s">
        <v>501</v>
      </c>
      <c r="B22" s="168" t="s">
        <v>502</v>
      </c>
      <c r="C22" s="168" t="s">
        <v>503</v>
      </c>
      <c r="D22" s="174">
        <f t="shared" ref="D22:G24" si="1">D23</f>
        <v>-6304177.0800000001</v>
      </c>
      <c r="E22" s="169">
        <f t="shared" si="1"/>
        <v>-16413177.08</v>
      </c>
      <c r="F22" s="174">
        <f t="shared" si="1"/>
        <v>-5949338.1100000003</v>
      </c>
      <c r="G22" s="169">
        <f t="shared" si="1"/>
        <v>-18638429.280000001</v>
      </c>
    </row>
    <row r="23" spans="1:7" ht="22.5">
      <c r="A23" s="170" t="s">
        <v>504</v>
      </c>
      <c r="B23" s="171" t="s">
        <v>505</v>
      </c>
      <c r="C23" s="171" t="s">
        <v>506</v>
      </c>
      <c r="D23" s="172">
        <f t="shared" si="1"/>
        <v>-6304177.0800000001</v>
      </c>
      <c r="E23" s="173">
        <f t="shared" si="1"/>
        <v>-16413177.08</v>
      </c>
      <c r="F23" s="172">
        <f>F24</f>
        <v>-5949338.1100000003</v>
      </c>
      <c r="G23" s="173">
        <f t="shared" si="1"/>
        <v>-18638429.280000001</v>
      </c>
    </row>
    <row r="24" spans="1:7" ht="22.5">
      <c r="A24" s="170" t="s">
        <v>507</v>
      </c>
      <c r="B24" s="171" t="s">
        <v>508</v>
      </c>
      <c r="C24" s="171" t="s">
        <v>509</v>
      </c>
      <c r="D24" s="172">
        <f t="shared" si="1"/>
        <v>-6304177.0800000001</v>
      </c>
      <c r="E24" s="173">
        <f t="shared" si="1"/>
        <v>-16413177.08</v>
      </c>
      <c r="F24" s="172">
        <f t="shared" si="1"/>
        <v>-5949338.1100000003</v>
      </c>
      <c r="G24" s="173">
        <f t="shared" si="1"/>
        <v>-18638429.280000001</v>
      </c>
    </row>
    <row r="25" spans="1:7" ht="22.5">
      <c r="A25" s="170" t="s">
        <v>510</v>
      </c>
      <c r="B25" s="171" t="s">
        <v>511</v>
      </c>
      <c r="C25" s="171" t="s">
        <v>512</v>
      </c>
      <c r="D25" s="172">
        <f>-[2]Расходы!D224</f>
        <v>-6304177.0800000001</v>
      </c>
      <c r="E25" s="173">
        <f>-[2]Доходы!E8</f>
        <v>-16413177.08</v>
      </c>
      <c r="F25" s="172">
        <v>-5949338.1100000003</v>
      </c>
      <c r="G25" s="173">
        <f>-[2]Доходы!G8</f>
        <v>-18638429.280000001</v>
      </c>
    </row>
    <row r="26" spans="1:7" ht="22.5">
      <c r="A26" s="170" t="s">
        <v>513</v>
      </c>
      <c r="B26" s="171" t="s">
        <v>514</v>
      </c>
      <c r="C26" s="171" t="s">
        <v>515</v>
      </c>
      <c r="D26" s="172"/>
      <c r="E26" s="173"/>
      <c r="F26" s="172"/>
      <c r="G26" s="173"/>
    </row>
    <row r="27" spans="1:7" ht="22.5">
      <c r="A27" s="167" t="s">
        <v>516</v>
      </c>
      <c r="B27" s="168" t="s">
        <v>517</v>
      </c>
      <c r="C27" s="168" t="s">
        <v>518</v>
      </c>
      <c r="D27" s="174">
        <f>D28</f>
        <v>0</v>
      </c>
      <c r="E27" s="169">
        <f>E28</f>
        <v>17380378.079999998</v>
      </c>
      <c r="F27" s="169">
        <f>F28</f>
        <v>0</v>
      </c>
      <c r="G27" s="169">
        <f t="shared" ref="E27:I29" si="2">G28</f>
        <v>16928107.489999998</v>
      </c>
    </row>
    <row r="28" spans="1:7" ht="22.5">
      <c r="A28" s="170" t="s">
        <v>519</v>
      </c>
      <c r="B28" s="171" t="s">
        <v>520</v>
      </c>
      <c r="C28" s="171" t="s">
        <v>521</v>
      </c>
      <c r="D28" s="172">
        <f>D29</f>
        <v>0</v>
      </c>
      <c r="E28" s="173">
        <f t="shared" si="2"/>
        <v>17380378.079999998</v>
      </c>
      <c r="F28" s="172">
        <f>F29</f>
        <v>0</v>
      </c>
      <c r="G28" s="173">
        <f t="shared" si="2"/>
        <v>16928107.489999998</v>
      </c>
    </row>
    <row r="29" spans="1:7" ht="22.5">
      <c r="A29" s="170" t="s">
        <v>522</v>
      </c>
      <c r="B29" s="171" t="s">
        <v>523</v>
      </c>
      <c r="C29" s="171" t="s">
        <v>524</v>
      </c>
      <c r="D29" s="172">
        <f>D30</f>
        <v>0</v>
      </c>
      <c r="E29" s="173">
        <f t="shared" si="2"/>
        <v>17380378.079999998</v>
      </c>
      <c r="F29" s="172">
        <f>F30</f>
        <v>0</v>
      </c>
      <c r="G29" s="173">
        <f t="shared" si="2"/>
        <v>16928107.489999998</v>
      </c>
    </row>
    <row r="30" spans="1:7" ht="22.5">
      <c r="A30" s="170" t="s">
        <v>525</v>
      </c>
      <c r="B30" s="171" t="s">
        <v>526</v>
      </c>
      <c r="C30" s="171" t="s">
        <v>527</v>
      </c>
      <c r="D30" s="172"/>
      <c r="E30" s="173">
        <f>[2]Расходы!E6</f>
        <v>17380378.079999998</v>
      </c>
      <c r="F30" s="172">
        <v>0</v>
      </c>
      <c r="G30" s="173">
        <f>[2]Расходы!G6</f>
        <v>16928107.489999998</v>
      </c>
    </row>
    <row r="31" spans="1:7" ht="22.5">
      <c r="A31" s="170" t="s">
        <v>528</v>
      </c>
      <c r="B31" s="171" t="s">
        <v>529</v>
      </c>
      <c r="C31" s="171" t="s">
        <v>530</v>
      </c>
      <c r="D31" s="172"/>
      <c r="E31" s="173"/>
      <c r="F31" s="172"/>
      <c r="G31" s="173"/>
    </row>
    <row r="32" spans="1:7">
      <c r="A32" s="175"/>
      <c r="B32" s="176"/>
      <c r="C32" s="176"/>
      <c r="D32" s="177"/>
      <c r="E32" s="177"/>
      <c r="F32" s="177"/>
      <c r="G32" s="177"/>
    </row>
    <row r="33" spans="1:7">
      <c r="A33" s="175"/>
      <c r="B33" s="176"/>
      <c r="C33" s="176"/>
      <c r="D33" s="177"/>
      <c r="E33" s="177"/>
      <c r="F33" s="177"/>
      <c r="G33" s="177"/>
    </row>
    <row r="34" spans="1:7">
      <c r="A34" s="175"/>
      <c r="B34" s="176"/>
      <c r="C34" s="176"/>
      <c r="D34" s="177"/>
      <c r="E34" s="177"/>
      <c r="F34" s="177"/>
      <c r="G34" s="177"/>
    </row>
    <row r="35" spans="1:7">
      <c r="B35" s="178" t="s">
        <v>445</v>
      </c>
      <c r="D35" s="56" t="s">
        <v>446</v>
      </c>
    </row>
    <row r="37" spans="1:7">
      <c r="B37" s="178" t="s">
        <v>531</v>
      </c>
      <c r="D37" s="56" t="s">
        <v>532</v>
      </c>
    </row>
  </sheetData>
  <mergeCells count="7">
    <mergeCell ref="A1:B1"/>
    <mergeCell ref="C1:F1"/>
    <mergeCell ref="C2:F2"/>
    <mergeCell ref="A3:B3"/>
    <mergeCell ref="C3:F3"/>
    <mergeCell ref="A4:B4"/>
    <mergeCell ref="C4:F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Расходы</vt:lpstr>
      <vt:lpstr>Доходы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2021-07-28T10:58:44Z</dcterms:modified>
</cp:coreProperties>
</file>