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165" windowWidth="14805" windowHeight="7950" firstSheet="1" activeTab="4"/>
  </bookViews>
  <sheets>
    <sheet name="Постановление" sheetId="1" r:id="rId1"/>
    <sheet name="Приложение 1" sheetId="2" r:id="rId2"/>
    <sheet name="Приложение 2" sheetId="3" r:id="rId3"/>
    <sheet name="Приложение 3" sheetId="4" r:id="rId4"/>
    <sheet name="Приложение 4" sheetId="5" r:id="rId5"/>
  </sheets>
  <definedNames>
    <definedName name="_xlnm.Print_Area" localSheetId="3">'Приложение 3'!$A$1:$J$67</definedName>
  </definedNames>
  <calcPr calcId="145621"/>
</workbook>
</file>

<file path=xl/calcChain.xml><?xml version="1.0" encoding="utf-8"?>
<calcChain xmlns="http://schemas.openxmlformats.org/spreadsheetml/2006/main">
  <c r="E27" i="5"/>
  <c r="E22"/>
  <c r="E20"/>
  <c r="E17"/>
  <c r="E15"/>
  <c r="E13"/>
  <c r="E11"/>
  <c r="E9"/>
  <c r="E6"/>
  <c r="J61" i="4" l="1"/>
  <c r="J63"/>
  <c r="J65"/>
  <c r="J58"/>
  <c r="J57" s="1"/>
  <c r="J55"/>
  <c r="J54" s="1"/>
  <c r="J51"/>
  <c r="J52"/>
  <c r="J49"/>
  <c r="J48" s="1"/>
  <c r="J26"/>
  <c r="J43"/>
  <c r="J42" s="1"/>
  <c r="J29"/>
  <c r="J28" s="1"/>
  <c r="J24"/>
  <c r="J21"/>
  <c r="J18"/>
  <c r="J17" s="1"/>
  <c r="J13"/>
  <c r="J11"/>
  <c r="J7"/>
  <c r="J8"/>
  <c r="E25" i="3"/>
  <c r="D25"/>
  <c r="C25"/>
  <c r="D21"/>
  <c r="C21"/>
  <c r="E22"/>
  <c r="E23"/>
  <c r="E24"/>
  <c r="E20"/>
  <c r="E11"/>
  <c r="E12"/>
  <c r="E13"/>
  <c r="E14"/>
  <c r="E15"/>
  <c r="E16"/>
  <c r="E17"/>
  <c r="E18"/>
  <c r="E10"/>
  <c r="K50" i="2"/>
  <c r="J50"/>
  <c r="K14"/>
  <c r="J14"/>
  <c r="K32"/>
  <c r="J32"/>
  <c r="J60" i="4" l="1"/>
  <c r="J67" s="1"/>
  <c r="J46"/>
  <c r="J45" s="1"/>
  <c r="J40"/>
  <c r="J39" s="1"/>
  <c r="J37" s="1"/>
  <c r="J36" s="1"/>
  <c r="J10" s="1"/>
  <c r="J20"/>
  <c r="E21" i="3"/>
  <c r="J33" i="4" l="1"/>
  <c r="J32" s="1"/>
  <c r="I21"/>
  <c r="D27" i="5" l="1"/>
  <c r="D22"/>
  <c r="D20"/>
  <c r="E35"/>
  <c r="D17"/>
  <c r="D15"/>
  <c r="D13"/>
  <c r="D11"/>
  <c r="D9"/>
  <c r="I8" i="4" l="1"/>
  <c r="I11"/>
  <c r="I29" l="1"/>
  <c r="I28" s="1"/>
  <c r="I48" l="1"/>
  <c r="I60"/>
  <c r="D6" i="5" l="1"/>
  <c r="D35" s="1"/>
  <c r="I7" i="4" l="1"/>
  <c r="I20"/>
  <c r="I13"/>
  <c r="I10" s="1"/>
  <c r="I67" l="1"/>
</calcChain>
</file>

<file path=xl/sharedStrings.xml><?xml version="1.0" encoding="utf-8"?>
<sst xmlns="http://schemas.openxmlformats.org/spreadsheetml/2006/main" count="528" uniqueCount="232">
  <si>
    <t>МУНИЦИПАЛЬНЫЙ РАЙОН НЕФТЕГОРСКИЙ</t>
  </si>
  <si>
    <t>Наименование</t>
  </si>
  <si>
    <t>1 03 02230 01 0000 110</t>
  </si>
  <si>
    <t>Доходы от уплаты акцизов на дизельное топливо,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</si>
  <si>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</si>
  <si>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</si>
  <si>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</si>
  <si>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</si>
  <si>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</si>
  <si>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</si>
  <si>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sz val="6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</si>
  <si>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>1 01 02000 01 0000 110</t>
  </si>
  <si>
    <t xml:space="preserve">Налог на доходы физических лиц 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</si>
  <si>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</si>
  <si>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</si>
  <si>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</si>
  <si>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</si>
  <si>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</si>
  <si>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</si>
  <si>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Единый сельскохозяйственный налог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</si>
  <si>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</si>
  <si>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</si>
  <si>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</si>
  <si>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</si>
  <si>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</si>
  <si>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1 06 06033 10 0000 110</t>
  </si>
  <si>
    <t>Земельный налог с физических лиц, обладающих земельным участком, расположенным в границах сельских поселений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</si>
  <si>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</si>
  <si>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</si>
  <si>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1 09 01020 04 0000 110</t>
  </si>
  <si>
    <t>Налог на прибыль организаций, зачислявшийся до 1 января 2005 года в местные бюджеты, мобилизуемые на территориях городских округов</t>
  </si>
  <si>
    <t>1 09 04053 10 0000 110</t>
  </si>
  <si>
    <t xml:space="preserve">Земельный налог (по обязательствам, возникшим до января 2006 года), мобилизуемые на территориях сельских поселений </t>
  </si>
  <si>
    <t>1 09 06030 02 0000 110</t>
  </si>
  <si>
    <t xml:space="preserve">Администрация муниципального района Нефтегорский Самарской области </t>
  </si>
  <si>
    <t>1 11 05313 10 0000 120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</si>
  <si>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поселений)</t>
  </si>
  <si>
    <t>1 08 04 020 01 0000 110</t>
  </si>
  <si>
    <t>1 11 09 045 10 0000 120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</si>
  <si>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 </t>
  </si>
  <si>
    <r>
      <t xml:space="preserve">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sz val="6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</si>
  <si>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1 14 06013 10 0000 430</t>
  </si>
  <si>
    <t>Доходы от продажи земельных участков государственная собственность, на которые не разграничена и которые расположены в границах сельских поселений.</t>
  </si>
  <si>
    <t>1 17 01 050 10 0000 180</t>
  </si>
  <si>
    <t>Невыясненные поступления, зачисляемые в бюджеты сельских поселений</t>
  </si>
  <si>
    <t>1 17 05050 10 0000 180</t>
  </si>
  <si>
    <t>2 02 15001 10 0000 151</t>
  </si>
  <si>
    <t>Дотации бюджетам сельских поселений на выравнивание бюджетной обеспеченности</t>
  </si>
  <si>
    <t>2 02 15002 10 0000 151</t>
  </si>
  <si>
    <t>Дотации бюджетам сельских поселений на поддержку мер по обеспечению сбалансированности бюджетов</t>
  </si>
  <si>
    <t>2 02 29999 10 0000 151</t>
  </si>
  <si>
    <t>Прочие субсидии бюджетам сельских поселений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</si>
  <si>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</si>
  <si>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</si>
  <si>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заключёнными соглашениями</t>
  </si>
  <si>
    <t>Прочие межбюджетные трансферты, передаваемые бюджетам сельских поселений</t>
  </si>
  <si>
    <t>2 07 05030 10 0000 180</t>
  </si>
  <si>
    <t>Прочие безвозмездные поступления в бюджеты сельских  поселений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</si>
  <si>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</si>
  <si>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</si>
  <si>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2 18 00000 10 0000 151</t>
  </si>
  <si>
    <t>Доходы бюджетов сельских поселений от возврата бюджетами бюджетной системы РФ остатков субсидий, субвенций и иных межбюджетных трансфертов, имеющих целевое назначение, прошлых лет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</si>
  <si>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</si>
  <si>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</si>
  <si>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2 19 60010 10 0000 151</t>
  </si>
  <si>
    <t xml:space="preserve">Возврат остатков субсидий, субвенций и иных межбюджетных трансфертов, имеющих целевое назначение, прошлых лет из бюджетов сельских поселений </t>
  </si>
  <si>
    <t>Приложение №2</t>
  </si>
  <si>
    <t>сельского поселения Богдановка</t>
  </si>
  <si>
    <t xml:space="preserve"> муниципального района Нефтегорский</t>
  </si>
  <si>
    <t>Администрация сельского поселения Богдановка муниципального района Нефтегорский Самарской области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</si>
  <si>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</si>
  <si>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</si>
  <si>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</si>
  <si>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</si>
  <si>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</si>
  <si>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</si>
  <si>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</si>
  <si>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</si>
  <si>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</si>
  <si>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</si>
  <si>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</si>
  <si>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</si>
  <si>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</si>
  <si>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</si>
  <si>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МП «Улучшение условий труда и охрана труда в муниципальном районе Нефтегорский» на 2018-2020 годы»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</si>
  <si>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</si>
  <si>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</si>
  <si>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</si>
  <si>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</si>
  <si>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</si>
  <si>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</si>
  <si>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</si>
  <si>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</si>
  <si>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</si>
  <si>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2017-2020 годы»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</si>
  <si>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</si>
  <si>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</si>
  <si>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</si>
  <si>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</si>
  <si>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</si>
  <si>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</si>
  <si>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</si>
  <si>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</si>
  <si>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</si>
  <si>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</si>
  <si>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</si>
  <si>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</si>
  <si>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</si>
  <si>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</si>
  <si>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</si>
  <si>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2015 -2018 годы и на плановый период до 2020 года»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</si>
  <si>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</si>
  <si>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</si>
  <si>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</si>
  <si>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</si>
  <si>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</si>
  <si>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</si>
  <si>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Прочие межбюджетные трансферты общего характера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</si>
  <si>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</si>
  <si>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</si>
  <si>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</si>
  <si>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</si>
  <si>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Сумма, рублей</t>
  </si>
  <si>
    <t>01 0 00 00000</t>
  </si>
  <si>
    <t>02 0 00 00000</t>
  </si>
  <si>
    <t>Муниципальная программа «Улучшение условий труда и охрана труда в муниципальном районе Нефтегорский» на 2018-2020 годы»</t>
  </si>
  <si>
    <t>03 0 00 00000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</si>
  <si>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2015 -2018 годы и на плановый период до 2020 года»</t>
  </si>
  <si>
    <t>04 0 00 00000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</si>
  <si>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</si>
  <si>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</si>
  <si>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</si>
  <si>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2017-2021 годы»</t>
  </si>
  <si>
    <t>08 0 00 00000</t>
  </si>
  <si>
    <t>09 0 00 00000</t>
  </si>
  <si>
    <t>99 0 00 00000</t>
  </si>
  <si>
    <t>ВСЕГО</t>
  </si>
  <si>
    <t>В.П. Панчикова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</si>
  <si>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</si>
  <si>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</si>
  <si>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>Мобилизационная и вневойсковая подготовка</t>
  </si>
  <si>
    <t>15</t>
  </si>
  <si>
    <t>15 0 00 00000</t>
  </si>
  <si>
    <t>Программа мероприятий по профилактике терроризма и экстремизма в поселениях</t>
  </si>
  <si>
    <t>АДМИНИСТРАЦИЯ СЕЛЬСКОГО ПОСЕЛЕНИЯ БОГДАНОВКА</t>
  </si>
  <si>
    <t>САМАРСКОЙ ОБЛАСТИ</t>
  </si>
  <si>
    <t>ПОСТАНОВЛЕНИЕ</t>
  </si>
  <si>
    <t>Об утверждении отчета об исполнении бюджета сельского поселения Богдановка муниципального района Нефтегорский Самарской области за 1 квартал 2018 года</t>
  </si>
  <si>
    <t xml:space="preserve">   В соответствии со статьями 264.2, 81 Бюджетного кодекса РФ, руководствуясь ст. 78 Устава сельского поселения Богдановка муниципального района Нефтегорский Самарской области, утвержденным решением Собрания представителей сельского поселения Богдановка от 17.07.2014 №186, Администрация сельского поселения Богдановка  </t>
  </si>
  <si>
    <t>ПОСТАНОВЛЯЕТ:</t>
  </si>
  <si>
    <t xml:space="preserve">      1. Утвердить отчет об исполнении бюджета сельского поселения Богдановка муниципального района Нефтегорский Самарской области за 1 квартал 2018 года по доходам в сумме 1 162 688,80 руб., по расходам в сумме 1 135 503,96 руб., профицит бюджета 27 184,84 руб.</t>
  </si>
  <si>
    <t xml:space="preserve">      2. Утвердить следующие показатели отчета:</t>
  </si>
  <si>
    <t xml:space="preserve"> доходы бюджета сельского поселения Богдановка муниципального района Нефтегорский Самарской области за 1 квартал 2018 года по кодам классификации доходов бюджета в разрезе главных администраторов доходов сельского поселения Богдановка и по кодам видов доходов, подвидов доходов бюджетной классификации согласно приложению №1 и №2 к настоящему постановлению;</t>
  </si>
  <si>
    <t xml:space="preserve"> расходы бюджета сельского поселения за 1 квартал 2018 года по ведомственной структуре расходов бюджета сельского поселения и по разделам и подразделам классификации расходов бюджета сельского поселения согласно приложению №3, №4 и №7 к настоящему постановлению;</t>
  </si>
  <si>
    <t xml:space="preserve"> источники внутреннего финансирования дефицита бюджета сельского поселения за 1 квартал 2018 года по кодам классификации источников финансирования дефицита бюджета, и кодам групп, подгрупп, статей, видов источников финансирования дефицита бюджета классификации операций сектора государственного управления, относящихся к источникам финансирования бюджетов согласно приложению №5 и №6 к настоящему постановлению.</t>
  </si>
  <si>
    <t xml:space="preserve">      3. Принять к сведению следующую информацию:</t>
  </si>
  <si>
    <t xml:space="preserve"> фактическая численность работников Администрации сельского поселения Богдановка за 1 квартал 2018 года составила - 5 чел.;</t>
  </si>
  <si>
    <t xml:space="preserve"> фактические затраты на денежное содержание работников Администрации сельского поселения Богдановка за 1 квартал 2018 года составили 313 873,31 руб.</t>
  </si>
  <si>
    <t xml:space="preserve">      4. Объем средств резервного фонда для финансирования непредвиденных расходов бюджета сельского поселения Богдановка запланирован на 2018 год в размере 5 000,00 руб.</t>
  </si>
  <si>
    <t>Средства резервногофонда за 1 квартал 2018 года не использовались.</t>
  </si>
  <si>
    <t xml:space="preserve">      5. Направить отчет об исполнении бюджета сельского поселения Богдановка муниципального района Нефтегорский Самарской области за 1 квартал 2018 года в Собрание представителей сельского поселения Богдановка и контрольно-счетную палату муниципального района Нефтегорский.</t>
  </si>
  <si>
    <t xml:space="preserve">      6. Опубликовать настоящее Постановление в газете "Богдановский вестник".</t>
  </si>
  <si>
    <t>Глава сельского поселения</t>
  </si>
  <si>
    <t>Богдановка</t>
  </si>
  <si>
    <t xml:space="preserve">Приложение №1
к Постановлению Администрации
сельского поселения Богдановка 
муниципального района Нефтегорский
Самарской области 
</t>
  </si>
  <si>
    <t>Доходы бюджета сельского поселения Богдановка</t>
  </si>
  <si>
    <t xml:space="preserve">муниципального района Нефтегорский Самарской области </t>
  </si>
  <si>
    <t>за 1 квартал 2018 года по кодам классификации доходов бюджета</t>
  </si>
  <si>
    <t xml:space="preserve">в разрезе главных администраторов доходов бюджета сельского поселения </t>
  </si>
  <si>
    <t>(рублей)</t>
  </si>
  <si>
    <t>Код главного администратора</t>
  </si>
  <si>
    <t>Код вида, подвида, классификации операций сектора государственного управления, относящихся к доходам бюджета</t>
  </si>
  <si>
    <t>Наименование источника</t>
  </si>
  <si>
    <t>План 2018 год</t>
  </si>
  <si>
    <t>Исполнение за 1 квартал 2018 года</t>
  </si>
  <si>
    <t>Управление Федерального казначейства по Самарской области</t>
  </si>
  <si>
    <t>Межрайонная ИФНС №8 по Самарской области</t>
  </si>
  <si>
    <t>-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</si>
  <si>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</si>
  <si>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</si>
  <si>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Госпошлина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</si>
  <si>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</si>
  <si>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поселений (по обязательствам, возникшим до 1 января 2008 года)</t>
  </si>
  <si>
    <t>Прочие неналоговые доходы бюджетов поселений</t>
  </si>
  <si>
    <t>2 02 04014 10 0000 151</t>
  </si>
  <si>
    <t>2 02 04999 10 0000 151</t>
  </si>
  <si>
    <t>ИТОГО</t>
  </si>
  <si>
    <t>Прочие налоги и сборы</t>
  </si>
  <si>
    <t>к Постановлению Администрации</t>
  </si>
  <si>
    <t xml:space="preserve">Самарской области  </t>
  </si>
  <si>
    <t xml:space="preserve">Доходы бюджета сельского поселения Богдановка муниципального района Нефтегорский Самарской области за 1 квартал 2018 года по кодам видов доходов, подвидов доходов бюджетной классификации
</t>
  </si>
  <si>
    <t>Коды вида, подвида, операций сектора гос. управления, относящихся к доходам бюджета</t>
  </si>
  <si>
    <t>План на год</t>
  </si>
  <si>
    <t>Факт. Испол. За 1 квартал 2018г</t>
  </si>
  <si>
    <t>% исполн. к плану</t>
  </si>
  <si>
    <t>00010100000000000000</t>
  </si>
  <si>
    <t>Налог на доходы физ. лиц</t>
  </si>
  <si>
    <t>00010300000000000000</t>
  </si>
  <si>
    <t>Акцизы по подакцизным товарам (продукции), производимым на территории РФ</t>
  </si>
  <si>
    <t>00010500000000000000</t>
  </si>
  <si>
    <t>ЕСХН</t>
  </si>
  <si>
    <t>00010600000000000000</t>
  </si>
  <si>
    <t>земельный налог</t>
  </si>
  <si>
    <t>налог на имущество</t>
  </si>
  <si>
    <t xml:space="preserve">Налог на имущество, всего: в т.ч. </t>
  </si>
  <si>
    <t>00010800000000000000</t>
  </si>
  <si>
    <t>Госпошлина</t>
  </si>
  <si>
    <t>00011100000000000000</t>
  </si>
  <si>
    <t>в т.ч. аренда имущества</t>
  </si>
  <si>
    <t>Доходы от использования имущества, находящегося в собственности поселения:</t>
  </si>
  <si>
    <t>00011400000000000000</t>
  </si>
  <si>
    <t>Доходы от продажи земельных участков гос. собственность, на которые не разграничена и которые расположены в границах поселения.</t>
  </si>
  <si>
    <t>00010000000000000000</t>
  </si>
  <si>
    <t>Итого налоговых и неналоговых доходов</t>
  </si>
  <si>
    <t>00020000000000000000</t>
  </si>
  <si>
    <t>Безвозмездные перечисления: в т.ч.</t>
  </si>
  <si>
    <t>- Субсидии</t>
  </si>
  <si>
    <t>- Субвенции</t>
  </si>
  <si>
    <t>- Дотация</t>
  </si>
  <si>
    <t>Всего доходов:</t>
  </si>
  <si>
    <t xml:space="preserve">Приложение №3
к Постановлению Администрации
сельского поселения Богдановка
  муниципального района Нефтегорский
Самарской области  
</t>
  </si>
  <si>
    <t>Ведомственная структура расходов бюджета сельского поселения Богдановка муниципального района Нефтегорский Самарской области за 1 квартал 2018 года</t>
  </si>
  <si>
    <t>Утверждено на 2018 год</t>
  </si>
  <si>
    <t>Исполнено за 1 квартал 2018 года</t>
  </si>
  <si>
    <t xml:space="preserve">Функционирование Правительства РФ,
 высших исполнительных органов государственной власти субъектов РФ, местных администраций
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</si>
  <si>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за 1 квартал  2018 года</t>
  </si>
  <si>
    <t xml:space="preserve">Приложение №4
к Постановлению Администрации
сельского поселения Богдановка
 муниципального района Нефтегорский
Самарской области  
</t>
  </si>
  <si>
    <t>№ 30</t>
  </si>
  <si>
    <t>от 16 апреля  2018года</t>
  </si>
  <si>
    <t>от 16 апреля 2018 года №  30</t>
  </si>
  <si>
    <t>от 16 апреля 2018 № 30</t>
  </si>
  <si>
    <t xml:space="preserve"> от 16 апреля 2018г № 30</t>
  </si>
</sst>
</file>

<file path=xl/styles.xml><?xml version="1.0" encoding="utf-8"?>
<styleSheet xmlns="http://schemas.openxmlformats.org/spreadsheetml/2006/main">
  <fonts count="54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color rgb="FF000000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2"/>
      <color theme="1"/>
      <name val="Times New Roman"/>
      <family val="1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2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11" fillId="0" borderId="0" xfId="0" applyFont="1"/>
    <xf numFmtId="0" fontId="16" fillId="0" borderId="2" xfId="0" applyFont="1" applyBorder="1" applyAlignment="1">
      <alignment horizontal="center" vertical="center" wrapText="1"/>
    </xf>
    <xf numFmtId="0" fontId="1" fillId="0" borderId="0" xfId="0" applyFont="1"/>
    <xf numFmtId="0" fontId="18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12" fillId="2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3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vertical="top" wrapText="1"/>
    </xf>
    <xf numFmtId="49" fontId="13" fillId="4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top" wrapText="1"/>
    </xf>
    <xf numFmtId="0" fontId="20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top" wrapText="1"/>
    </xf>
    <xf numFmtId="49" fontId="20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/>
    <xf numFmtId="0" fontId="13" fillId="4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4" borderId="2" xfId="0" applyFont="1" applyFill="1" applyBorder="1" applyAlignment="1">
      <alignment vertical="top"/>
    </xf>
    <xf numFmtId="0" fontId="29" fillId="0" borderId="2" xfId="0" applyFont="1" applyBorder="1" applyAlignment="1">
      <alignment wrapText="1"/>
    </xf>
    <xf numFmtId="0" fontId="29" fillId="0" borderId="2" xfId="0" applyFont="1" applyBorder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4" fontId="27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4" fontId="20" fillId="0" borderId="2" xfId="0" applyNumberFormat="1" applyFont="1" applyBorder="1" applyAlignment="1">
      <alignment vertical="center"/>
    </xf>
    <xf numFmtId="4" fontId="29" fillId="0" borderId="2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32" fillId="0" borderId="0" xfId="0" applyFont="1"/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top" wrapText="1"/>
    </xf>
    <xf numFmtId="49" fontId="22" fillId="2" borderId="2" xfId="0" applyNumberFormat="1" applyFont="1" applyFill="1" applyBorder="1" applyAlignment="1">
      <alignment horizontal="center" vertical="center"/>
    </xf>
    <xf numFmtId="0" fontId="33" fillId="0" borderId="0" xfId="0" applyFont="1"/>
    <xf numFmtId="2" fontId="2" fillId="0" borderId="0" xfId="0" applyNumberFormat="1" applyFont="1"/>
    <xf numFmtId="0" fontId="35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vertical="top" wrapText="1"/>
    </xf>
    <xf numFmtId="49" fontId="35" fillId="2" borderId="2" xfId="0" applyNumberFormat="1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vertical="top" wrapText="1"/>
    </xf>
    <xf numFmtId="49" fontId="35" fillId="5" borderId="2" xfId="0" applyNumberFormat="1" applyFont="1" applyFill="1" applyBorder="1" applyAlignment="1">
      <alignment horizontal="center" vertical="center"/>
    </xf>
    <xf numFmtId="4" fontId="37" fillId="5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  <xf numFmtId="4" fontId="23" fillId="4" borderId="2" xfId="0" applyNumberFormat="1" applyFont="1" applyFill="1" applyBorder="1" applyAlignment="1">
      <alignment horizontal="center" vertical="center"/>
    </xf>
    <xf numFmtId="4" fontId="34" fillId="4" borderId="2" xfId="0" applyNumberFormat="1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/>
    </xf>
    <xf numFmtId="4" fontId="38" fillId="0" borderId="2" xfId="0" applyNumberFormat="1" applyFont="1" applyBorder="1" applyAlignment="1">
      <alignment horizontal="center" vertical="center" wrapText="1"/>
    </xf>
    <xf numFmtId="0" fontId="39" fillId="5" borderId="0" xfId="0" applyFont="1" applyFill="1"/>
    <xf numFmtId="0" fontId="40" fillId="5" borderId="0" xfId="0" applyFont="1" applyFill="1"/>
    <xf numFmtId="0" fontId="29" fillId="0" borderId="2" xfId="0" applyFont="1" applyBorder="1" applyAlignment="1">
      <alignment vertical="center" wrapText="1"/>
    </xf>
    <xf numFmtId="0" fontId="27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4" fontId="2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vertical="top" wrapText="1"/>
    </xf>
    <xf numFmtId="4" fontId="41" fillId="0" borderId="0" xfId="0" applyNumberFormat="1" applyFont="1"/>
    <xf numFmtId="0" fontId="8" fillId="2" borderId="2" xfId="0" applyFont="1" applyFill="1" applyBorder="1" applyAlignment="1">
      <alignment wrapText="1"/>
    </xf>
    <xf numFmtId="4" fontId="8" fillId="2" borderId="2" xfId="0" applyNumberFormat="1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vertical="top" wrapText="1"/>
    </xf>
    <xf numFmtId="49" fontId="34" fillId="4" borderId="2" xfId="0" applyNumberFormat="1" applyFont="1" applyFill="1" applyBorder="1" applyAlignment="1">
      <alignment horizontal="center" vertical="center"/>
    </xf>
    <xf numFmtId="0" fontId="42" fillId="0" borderId="0" xfId="0" applyFont="1"/>
    <xf numFmtId="0" fontId="37" fillId="5" borderId="2" xfId="0" applyFont="1" applyFill="1" applyBorder="1" applyAlignment="1">
      <alignment horizontal="center" vertical="center"/>
    </xf>
    <xf numFmtId="49" fontId="37" fillId="5" borderId="2" xfId="0" applyNumberFormat="1" applyFont="1" applyFill="1" applyBorder="1" applyAlignment="1">
      <alignment horizontal="center" vertical="center"/>
    </xf>
    <xf numFmtId="0" fontId="43" fillId="5" borderId="0" xfId="0" applyFont="1" applyFill="1"/>
    <xf numFmtId="0" fontId="37" fillId="2" borderId="2" xfId="0" applyFont="1" applyFill="1" applyBorder="1" applyAlignment="1">
      <alignment horizontal="center" vertical="center"/>
    </xf>
    <xf numFmtId="49" fontId="37" fillId="2" borderId="2" xfId="0" applyNumberFormat="1" applyFont="1" applyFill="1" applyBorder="1" applyAlignment="1">
      <alignment horizontal="center" vertical="center"/>
    </xf>
    <xf numFmtId="0" fontId="43" fillId="2" borderId="0" xfId="0" applyFont="1" applyFill="1"/>
    <xf numFmtId="4" fontId="12" fillId="2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/>
    <xf numFmtId="0" fontId="45" fillId="2" borderId="2" xfId="0" applyFont="1" applyFill="1" applyBorder="1" applyAlignment="1">
      <alignment vertical="top" wrapText="1"/>
    </xf>
    <xf numFmtId="0" fontId="46" fillId="0" borderId="2" xfId="0" applyFont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4" fontId="45" fillId="2" borderId="2" xfId="0" applyNumberFormat="1" applyFont="1" applyFill="1" applyBorder="1" applyAlignment="1">
      <alignment horizontal="center" vertical="center"/>
    </xf>
    <xf numFmtId="0" fontId="42" fillId="2" borderId="0" xfId="0" applyFont="1" applyFill="1"/>
    <xf numFmtId="0" fontId="46" fillId="0" borderId="2" xfId="0" applyFont="1" applyBorder="1" applyAlignment="1">
      <alignment vertical="top" wrapText="1"/>
    </xf>
    <xf numFmtId="0" fontId="37" fillId="0" borderId="2" xfId="0" applyFont="1" applyBorder="1" applyAlignment="1">
      <alignment horizontal="center" vertical="center"/>
    </xf>
    <xf numFmtId="4" fontId="46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vertical="top" wrapText="1"/>
    </xf>
    <xf numFmtId="0" fontId="4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7" fillId="0" borderId="0" xfId="0" applyFont="1"/>
    <xf numFmtId="0" fontId="5" fillId="0" borderId="0" xfId="0" applyFont="1" applyBorder="1"/>
    <xf numFmtId="0" fontId="49" fillId="0" borderId="0" xfId="0" applyFont="1" applyAlignment="1">
      <alignment horizontal="right"/>
    </xf>
    <xf numFmtId="0" fontId="25" fillId="0" borderId="0" xfId="0" applyFont="1"/>
    <xf numFmtId="0" fontId="15" fillId="0" borderId="4" xfId="0" applyFont="1" applyBorder="1" applyAlignment="1">
      <alignment vertical="center" wrapText="1"/>
    </xf>
    <xf numFmtId="0" fontId="0" fillId="0" borderId="2" xfId="0" applyBorder="1"/>
    <xf numFmtId="4" fontId="16" fillId="0" borderId="7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/>
    <xf numFmtId="0" fontId="51" fillId="0" borderId="0" xfId="0" applyFont="1"/>
    <xf numFmtId="49" fontId="5" fillId="0" borderId="0" xfId="0" applyNumberFormat="1" applyFont="1"/>
    <xf numFmtId="49" fontId="51" fillId="0" borderId="0" xfId="0" applyNumberFormat="1" applyFont="1"/>
    <xf numFmtId="49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7" fillId="0" borderId="2" xfId="0" applyNumberFormat="1" applyFont="1" applyBorder="1"/>
    <xf numFmtId="49" fontId="0" fillId="0" borderId="2" xfId="0" applyNumberFormat="1" applyBorder="1"/>
    <xf numFmtId="49" fontId="35" fillId="0" borderId="2" xfId="0" applyNumberFormat="1" applyFont="1" applyBorder="1"/>
    <xf numFmtId="49" fontId="32" fillId="0" borderId="2" xfId="0" applyNumberFormat="1" applyFont="1" applyBorder="1"/>
    <xf numFmtId="4" fontId="12" fillId="0" borderId="2" xfId="0" applyNumberFormat="1" applyFont="1" applyBorder="1" applyAlignment="1">
      <alignment horizontal="center" vertical="center"/>
    </xf>
    <xf numFmtId="4" fontId="23" fillId="2" borderId="2" xfId="0" applyNumberFormat="1" applyFont="1" applyFill="1" applyBorder="1" applyAlignment="1">
      <alignment horizontal="center" vertical="center"/>
    </xf>
    <xf numFmtId="4" fontId="23" fillId="5" borderId="2" xfId="0" applyNumberFormat="1" applyFont="1" applyFill="1" applyBorder="1" applyAlignment="1">
      <alignment horizontal="center" vertical="center"/>
    </xf>
    <xf numFmtId="4" fontId="37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vertical="center" wrapText="1"/>
    </xf>
    <xf numFmtId="4" fontId="37" fillId="0" borderId="2" xfId="0" applyNumberFormat="1" applyFont="1" applyBorder="1" applyAlignment="1">
      <alignment horizontal="center" vertical="center"/>
    </xf>
    <xf numFmtId="0" fontId="50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44" fillId="0" borderId="0" xfId="0" applyFont="1" applyAlignment="1">
      <alignment horizontal="right"/>
    </xf>
    <xf numFmtId="0" fontId="25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0" fontId="4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33" fillId="0" borderId="0" xfId="0" applyFont="1" applyAlignment="1">
      <alignment horizontal="right" vertical="top"/>
    </xf>
    <xf numFmtId="0" fontId="26" fillId="0" borderId="0" xfId="0" applyFont="1" applyAlignment="1">
      <alignment horizontal="right" vertical="top" wrapText="1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3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36"/>
  <sheetViews>
    <sheetView view="pageBreakPreview" topLeftCell="A7" zoomScale="140" zoomScaleNormal="100" zoomScaleSheetLayoutView="140" zoomScalePageLayoutView="110" workbookViewId="0">
      <selection activeCell="G7" sqref="G7:I7"/>
    </sheetView>
  </sheetViews>
  <sheetFormatPr defaultRowHeight="15"/>
  <cols>
    <col min="1" max="1" width="7.28515625" customWidth="1"/>
    <col min="2" max="2" width="7" customWidth="1"/>
    <col min="3" max="3" width="8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18.75">
      <c r="A1" s="160" t="s">
        <v>144</v>
      </c>
      <c r="B1" s="160"/>
      <c r="C1" s="160"/>
      <c r="D1" s="160"/>
      <c r="E1" s="160"/>
      <c r="F1" s="160"/>
      <c r="G1" s="160"/>
      <c r="H1" s="160"/>
      <c r="I1" s="160"/>
    </row>
    <row r="2" spans="1:9" s="115" customFormat="1" ht="18.75">
      <c r="A2" s="160" t="s">
        <v>0</v>
      </c>
      <c r="B2" s="160"/>
      <c r="C2" s="160"/>
      <c r="D2" s="160"/>
      <c r="E2" s="160"/>
      <c r="F2" s="160"/>
      <c r="G2" s="160"/>
      <c r="H2" s="160"/>
      <c r="I2" s="160"/>
    </row>
    <row r="3" spans="1:9" s="115" customFormat="1" ht="18.75">
      <c r="A3" s="160" t="s">
        <v>145</v>
      </c>
      <c r="B3" s="160"/>
      <c r="C3" s="160"/>
      <c r="D3" s="160"/>
      <c r="E3" s="160"/>
      <c r="F3" s="160"/>
      <c r="G3" s="160"/>
      <c r="H3" s="160"/>
      <c r="I3" s="160"/>
    </row>
    <row r="4" spans="1:9" ht="12.75" customHeight="1">
      <c r="A4" s="161"/>
      <c r="B4" s="161"/>
      <c r="C4" s="161"/>
      <c r="D4" s="161"/>
      <c r="E4" s="161"/>
      <c r="F4" s="161"/>
      <c r="G4" s="161"/>
      <c r="H4" s="161"/>
      <c r="I4" s="161"/>
    </row>
    <row r="5" spans="1:9" ht="18.75">
      <c r="A5" s="160" t="s">
        <v>146</v>
      </c>
      <c r="B5" s="160"/>
      <c r="C5" s="160"/>
      <c r="D5" s="160"/>
      <c r="E5" s="160"/>
      <c r="F5" s="160"/>
      <c r="G5" s="160"/>
      <c r="H5" s="160"/>
      <c r="I5" s="160"/>
    </row>
    <row r="6" spans="1:9">
      <c r="A6" s="116"/>
      <c r="B6" s="116"/>
      <c r="C6" s="116"/>
      <c r="D6" s="116"/>
      <c r="E6" s="116"/>
      <c r="F6" s="116"/>
      <c r="G6" s="116"/>
      <c r="H6" s="116"/>
      <c r="I6" s="116"/>
    </row>
    <row r="7" spans="1:9" s="100" customFormat="1" ht="15.75">
      <c r="A7" s="98" t="s">
        <v>227</v>
      </c>
      <c r="B7" s="98"/>
      <c r="C7" s="98"/>
      <c r="D7" s="99"/>
      <c r="G7" s="165" t="s">
        <v>228</v>
      </c>
      <c r="H7" s="165"/>
      <c r="I7" s="165"/>
    </row>
    <row r="8" spans="1:9" s="100" customFormat="1" ht="15.75">
      <c r="A8" s="98"/>
      <c r="B8" s="98"/>
      <c r="C8" s="98"/>
      <c r="D8" s="99"/>
      <c r="G8" s="117"/>
      <c r="H8" s="117"/>
      <c r="I8" s="117"/>
    </row>
    <row r="9" spans="1:9" ht="63.75" customHeight="1">
      <c r="A9" s="162" t="s">
        <v>147</v>
      </c>
      <c r="B9" s="162"/>
      <c r="C9" s="162"/>
      <c r="D9" s="162"/>
      <c r="E9" s="162"/>
      <c r="F9" s="162"/>
      <c r="G9" s="162"/>
      <c r="H9" s="162"/>
      <c r="I9" s="162"/>
    </row>
    <row r="11" spans="1:9" ht="64.5" customHeight="1">
      <c r="A11" s="163" t="s">
        <v>148</v>
      </c>
      <c r="B11" s="163"/>
      <c r="C11" s="163"/>
      <c r="D11" s="163"/>
      <c r="E11" s="163"/>
      <c r="F11" s="163"/>
      <c r="G11" s="163"/>
      <c r="H11" s="163"/>
      <c r="I11" s="163"/>
    </row>
    <row r="12" spans="1:9" ht="15" customHeight="1">
      <c r="A12" s="111"/>
      <c r="B12" s="111"/>
      <c r="C12" s="111"/>
      <c r="D12" s="111"/>
      <c r="E12" s="111"/>
      <c r="F12" s="111"/>
      <c r="G12" s="111"/>
      <c r="H12" s="111"/>
      <c r="I12" s="111"/>
    </row>
    <row r="13" spans="1:9" ht="24" customHeight="1">
      <c r="D13" s="164" t="s">
        <v>149</v>
      </c>
      <c r="E13" s="164"/>
      <c r="F13" s="164"/>
    </row>
    <row r="14" spans="1:9" ht="64.5" customHeight="1">
      <c r="A14" s="166" t="s">
        <v>150</v>
      </c>
      <c r="B14" s="166"/>
      <c r="C14" s="166"/>
      <c r="D14" s="166"/>
      <c r="E14" s="166"/>
      <c r="F14" s="166"/>
      <c r="G14" s="166"/>
      <c r="H14" s="166"/>
      <c r="I14" s="166"/>
    </row>
    <row r="15" spans="1:9" ht="18" customHeight="1">
      <c r="A15" s="158" t="s">
        <v>151</v>
      </c>
      <c r="B15" s="159"/>
      <c r="C15" s="159"/>
      <c r="D15" s="159"/>
      <c r="E15" s="159"/>
      <c r="F15" s="159"/>
      <c r="G15" s="159"/>
      <c r="H15" s="159"/>
      <c r="I15" s="159"/>
    </row>
    <row r="16" spans="1:9" ht="78" customHeight="1">
      <c r="A16" s="158" t="s">
        <v>152</v>
      </c>
      <c r="B16" s="158"/>
      <c r="C16" s="158"/>
      <c r="D16" s="158"/>
      <c r="E16" s="158"/>
      <c r="F16" s="158"/>
      <c r="G16" s="158"/>
      <c r="H16" s="158"/>
      <c r="I16" s="158"/>
    </row>
    <row r="17" spans="1:10" ht="63.75" customHeight="1">
      <c r="A17" s="158" t="s">
        <v>153</v>
      </c>
      <c r="B17" s="158"/>
      <c r="C17" s="158"/>
      <c r="D17" s="158"/>
      <c r="E17" s="158"/>
      <c r="F17" s="158"/>
      <c r="G17" s="158"/>
      <c r="H17" s="158"/>
      <c r="I17" s="158"/>
    </row>
    <row r="18" spans="1:10" ht="94.5" customHeight="1">
      <c r="A18" s="166" t="s">
        <v>154</v>
      </c>
      <c r="B18" s="166"/>
      <c r="C18" s="166"/>
      <c r="D18" s="166"/>
      <c r="E18" s="166"/>
      <c r="F18" s="166"/>
      <c r="G18" s="166"/>
      <c r="H18" s="166"/>
      <c r="I18" s="166"/>
      <c r="J18" s="109"/>
    </row>
    <row r="19" spans="1:10" ht="18" customHeight="1">
      <c r="A19" s="163" t="s">
        <v>155</v>
      </c>
      <c r="B19" s="163"/>
      <c r="C19" s="163"/>
      <c r="D19" s="163"/>
      <c r="E19" s="163"/>
      <c r="F19" s="163"/>
      <c r="G19" s="163"/>
      <c r="H19" s="163"/>
      <c r="I19" s="163"/>
    </row>
    <row r="20" spans="1:10" ht="32.25" customHeight="1">
      <c r="A20" s="168" t="s">
        <v>156</v>
      </c>
      <c r="B20" s="168"/>
      <c r="C20" s="168"/>
      <c r="D20" s="168"/>
      <c r="E20" s="168"/>
      <c r="F20" s="168"/>
      <c r="G20" s="168"/>
      <c r="H20" s="168"/>
      <c r="I20" s="168"/>
    </row>
    <row r="21" spans="1:10" ht="32.25" customHeight="1">
      <c r="A21" s="168" t="s">
        <v>157</v>
      </c>
      <c r="B21" s="168"/>
      <c r="C21" s="168"/>
      <c r="D21" s="168"/>
      <c r="E21" s="168"/>
      <c r="F21" s="168"/>
      <c r="G21" s="168"/>
      <c r="H21" s="168"/>
      <c r="I21" s="168"/>
    </row>
    <row r="22" spans="1:10" ht="48.75" customHeight="1">
      <c r="A22" s="167" t="s">
        <v>158</v>
      </c>
      <c r="B22" s="167"/>
      <c r="C22" s="167"/>
      <c r="D22" s="167"/>
      <c r="E22" s="167"/>
      <c r="F22" s="167"/>
      <c r="G22" s="167"/>
      <c r="H22" s="167"/>
      <c r="I22" s="167"/>
    </row>
    <row r="23" spans="1:10" ht="17.25" customHeight="1">
      <c r="A23" s="168" t="s">
        <v>159</v>
      </c>
      <c r="B23" s="168"/>
      <c r="C23" s="168"/>
      <c r="D23" s="168"/>
      <c r="E23" s="168"/>
      <c r="F23" s="168"/>
      <c r="G23" s="168"/>
      <c r="H23" s="168"/>
      <c r="I23" s="168"/>
    </row>
    <row r="24" spans="1:10" ht="65.25" customHeight="1">
      <c r="A24" s="167" t="s">
        <v>160</v>
      </c>
      <c r="B24" s="167"/>
      <c r="C24" s="167"/>
      <c r="D24" s="167"/>
      <c r="E24" s="167"/>
      <c r="F24" s="167"/>
      <c r="G24" s="167"/>
      <c r="H24" s="167"/>
      <c r="I24" s="167"/>
    </row>
    <row r="25" spans="1:10" ht="18.75" customHeight="1">
      <c r="A25" s="168" t="s">
        <v>161</v>
      </c>
      <c r="B25" s="168"/>
      <c r="C25" s="168"/>
      <c r="D25" s="168"/>
      <c r="E25" s="168"/>
      <c r="F25" s="168"/>
      <c r="G25" s="168"/>
      <c r="H25" s="168"/>
      <c r="I25" s="168"/>
    </row>
    <row r="26" spans="1:10">
      <c r="A26" s="110"/>
      <c r="B26" s="110"/>
      <c r="C26" s="110"/>
      <c r="D26" s="110"/>
      <c r="E26" s="110"/>
      <c r="F26" s="110"/>
      <c r="G26" s="110"/>
      <c r="H26" s="110"/>
      <c r="I26" s="110"/>
    </row>
    <row r="27" spans="1:10" ht="15.75">
      <c r="A27" s="170" t="s">
        <v>162</v>
      </c>
      <c r="B27" s="170"/>
      <c r="C27" s="170"/>
      <c r="D27" s="170"/>
      <c r="E27" s="110"/>
      <c r="F27" s="110"/>
      <c r="G27" s="110"/>
      <c r="H27" s="110"/>
      <c r="I27" s="110"/>
    </row>
    <row r="28" spans="1:10" ht="15.75">
      <c r="A28" s="118"/>
      <c r="B28" s="171" t="s">
        <v>163</v>
      </c>
      <c r="C28" s="171"/>
      <c r="D28" s="118"/>
      <c r="H28" s="172" t="s">
        <v>137</v>
      </c>
      <c r="I28" s="172"/>
    </row>
    <row r="29" spans="1:10">
      <c r="A29" s="169"/>
      <c r="B29" s="169"/>
      <c r="C29" s="169"/>
      <c r="D29" s="169"/>
      <c r="E29" s="169"/>
      <c r="F29" s="169"/>
      <c r="G29" s="169"/>
      <c r="H29" s="169"/>
      <c r="I29" s="169"/>
    </row>
    <row r="35" ht="46.5" customHeight="1"/>
    <row r="36" ht="79.5" customHeight="1"/>
  </sheetData>
  <mergeCells count="25">
    <mergeCell ref="A24:I24"/>
    <mergeCell ref="A25:I25"/>
    <mergeCell ref="A29:I29"/>
    <mergeCell ref="A16:I16"/>
    <mergeCell ref="A17:I17"/>
    <mergeCell ref="A18:I18"/>
    <mergeCell ref="A19:I19"/>
    <mergeCell ref="A20:I20"/>
    <mergeCell ref="A21:I21"/>
    <mergeCell ref="A22:I22"/>
    <mergeCell ref="A23:I23"/>
    <mergeCell ref="A27:D27"/>
    <mergeCell ref="B28:C28"/>
    <mergeCell ref="H28:I28"/>
    <mergeCell ref="A15:I15"/>
    <mergeCell ref="A1:I1"/>
    <mergeCell ref="A2:I2"/>
    <mergeCell ref="A3:I3"/>
    <mergeCell ref="A4:I4"/>
    <mergeCell ref="A5:I5"/>
    <mergeCell ref="A9:I9"/>
    <mergeCell ref="A11:I11"/>
    <mergeCell ref="D13:F13"/>
    <mergeCell ref="G7:I7"/>
    <mergeCell ref="A14:I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view="pageLayout" zoomScale="130" zoomScaleNormal="100" zoomScalePageLayoutView="130" workbookViewId="0">
      <selection activeCell="A5" sqref="A5:K5"/>
    </sheetView>
  </sheetViews>
  <sheetFormatPr defaultRowHeight="15"/>
  <cols>
    <col min="1" max="1" width="7.7109375" customWidth="1"/>
    <col min="2" max="2" width="7.140625" customWidth="1"/>
    <col min="3" max="3" width="6.7109375" customWidth="1"/>
    <col min="4" max="4" width="4.42578125" customWidth="1"/>
    <col min="5" max="5" width="9.140625" customWidth="1"/>
    <col min="6" max="6" width="6.7109375" customWidth="1"/>
    <col min="7" max="7" width="22.42578125" customWidth="1"/>
    <col min="8" max="8" width="20.7109375" hidden="1" customWidth="1"/>
    <col min="9" max="9" width="0.42578125" hidden="1" customWidth="1"/>
    <col min="10" max="11" width="12.140625" style="124" customWidth="1"/>
  </cols>
  <sheetData>
    <row r="1" spans="1:12" ht="66.75" customHeight="1">
      <c r="A1" s="214" t="s">
        <v>164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2" ht="15" customHeight="1">
      <c r="A2" s="112"/>
      <c r="B2" s="112"/>
      <c r="C2" s="112"/>
      <c r="D2" s="112"/>
      <c r="E2" s="112"/>
      <c r="F2" s="112"/>
      <c r="G2" s="214" t="s">
        <v>229</v>
      </c>
      <c r="H2" s="214"/>
      <c r="I2" s="214"/>
      <c r="J2" s="214"/>
      <c r="K2" s="214"/>
    </row>
    <row r="3" spans="1:12">
      <c r="A3" s="215" t="s">
        <v>165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2" ht="15" customHeight="1">
      <c r="A4" s="216" t="s">
        <v>166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12" ht="15" customHeight="1">
      <c r="A5" s="212" t="s">
        <v>167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</row>
    <row r="6" spans="1:12" ht="15" customHeight="1">
      <c r="A6" s="212" t="s">
        <v>168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</row>
    <row r="7" spans="1:12" ht="15" customHeight="1">
      <c r="A7" s="212" t="s">
        <v>169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</row>
    <row r="8" spans="1:12" s="1" customFormat="1" ht="93.75" customHeight="1">
      <c r="A8" s="8" t="s">
        <v>170</v>
      </c>
      <c r="B8" s="180" t="s">
        <v>171</v>
      </c>
      <c r="C8" s="181"/>
      <c r="D8" s="182"/>
      <c r="E8" s="183" t="s">
        <v>172</v>
      </c>
      <c r="F8" s="184"/>
      <c r="G8" s="184"/>
      <c r="H8" s="185"/>
      <c r="J8" s="121" t="s">
        <v>173</v>
      </c>
      <c r="K8" s="121" t="s">
        <v>174</v>
      </c>
    </row>
    <row r="9" spans="1:12" ht="15" customHeight="1">
      <c r="A9" s="2">
        <v>100</v>
      </c>
      <c r="B9" s="186" t="s">
        <v>175</v>
      </c>
      <c r="C9" s="187"/>
      <c r="D9" s="187"/>
      <c r="E9" s="187"/>
      <c r="F9" s="187"/>
      <c r="G9" s="187"/>
      <c r="H9" s="119"/>
      <c r="I9" s="119"/>
      <c r="J9" s="122">
        <v>677000</v>
      </c>
      <c r="K9" s="122">
        <v>176769.62</v>
      </c>
    </row>
    <row r="10" spans="1:12" ht="75.75" customHeight="1">
      <c r="A10" s="2">
        <v>100</v>
      </c>
      <c r="B10" s="176" t="s">
        <v>2</v>
      </c>
      <c r="C10" s="176"/>
      <c r="D10" s="176"/>
      <c r="E10" s="177" t="s">
        <v>3</v>
      </c>
      <c r="F10" s="178"/>
      <c r="G10" s="179"/>
      <c r="H10" s="120"/>
      <c r="I10" s="120"/>
      <c r="J10" s="123">
        <v>235000</v>
      </c>
      <c r="K10" s="123">
        <v>72826.210000000006</v>
      </c>
    </row>
    <row r="11" spans="1:12" ht="87" customHeight="1">
      <c r="A11" s="2">
        <v>100</v>
      </c>
      <c r="B11" s="176" t="s">
        <v>4</v>
      </c>
      <c r="C11" s="176"/>
      <c r="D11" s="176"/>
      <c r="E11" s="177" t="s">
        <v>5</v>
      </c>
      <c r="F11" s="178"/>
      <c r="G11" s="179"/>
      <c r="H11" s="120"/>
      <c r="I11" s="120"/>
      <c r="J11" s="123">
        <v>2000</v>
      </c>
      <c r="K11" s="123">
        <v>490.93</v>
      </c>
    </row>
    <row r="12" spans="1:12" ht="73.5" customHeight="1">
      <c r="A12" s="2">
        <v>100</v>
      </c>
      <c r="B12" s="188" t="s">
        <v>6</v>
      </c>
      <c r="C12" s="189"/>
      <c r="D12" s="190"/>
      <c r="E12" s="177" t="s">
        <v>7</v>
      </c>
      <c r="F12" s="178"/>
      <c r="G12" s="179"/>
      <c r="J12" s="123">
        <v>488000</v>
      </c>
      <c r="K12" s="123">
        <v>118627.55</v>
      </c>
    </row>
    <row r="13" spans="1:12" ht="74.25" customHeight="1">
      <c r="A13" s="2">
        <v>100</v>
      </c>
      <c r="B13" s="191" t="s">
        <v>8</v>
      </c>
      <c r="C13" s="192"/>
      <c r="D13" s="193"/>
      <c r="E13" s="177" t="s">
        <v>9</v>
      </c>
      <c r="F13" s="178"/>
      <c r="G13" s="179"/>
      <c r="J13" s="123">
        <v>-48000</v>
      </c>
      <c r="K13" s="123">
        <v>-15175.07</v>
      </c>
    </row>
    <row r="14" spans="1:12">
      <c r="A14" s="2">
        <v>182</v>
      </c>
      <c r="B14" s="194" t="s">
        <v>176</v>
      </c>
      <c r="C14" s="195"/>
      <c r="D14" s="195"/>
      <c r="E14" s="195"/>
      <c r="F14" s="195"/>
      <c r="G14" s="196"/>
      <c r="J14" s="127">
        <f>SUM(J15:J27)</f>
        <v>1189000</v>
      </c>
      <c r="K14" s="127">
        <f>SUM(K15:K27)</f>
        <v>152647.07999999999</v>
      </c>
    </row>
    <row r="15" spans="1:12">
      <c r="A15" s="2">
        <v>182</v>
      </c>
      <c r="B15" s="191" t="s">
        <v>11</v>
      </c>
      <c r="C15" s="192"/>
      <c r="D15" s="193"/>
      <c r="E15" s="191" t="s">
        <v>12</v>
      </c>
      <c r="F15" s="192"/>
      <c r="G15" s="193"/>
      <c r="J15" s="123">
        <v>360000</v>
      </c>
      <c r="K15" s="123">
        <v>75982.28</v>
      </c>
    </row>
    <row r="16" spans="1:12" ht="76.5" customHeight="1">
      <c r="A16" s="2">
        <v>182</v>
      </c>
      <c r="B16" s="197" t="s">
        <v>13</v>
      </c>
      <c r="C16" s="198"/>
      <c r="D16" s="199"/>
      <c r="E16" s="200" t="s">
        <v>10</v>
      </c>
      <c r="F16" s="201"/>
      <c r="G16" s="202"/>
      <c r="J16" s="123" t="s">
        <v>177</v>
      </c>
      <c r="K16" s="123" t="s">
        <v>177</v>
      </c>
      <c r="L16" s="4"/>
    </row>
    <row r="17" spans="1:11" ht="111.75" customHeight="1">
      <c r="A17" s="2">
        <v>182</v>
      </c>
      <c r="B17" s="197" t="s">
        <v>14</v>
      </c>
      <c r="C17" s="198"/>
      <c r="D17" s="199"/>
      <c r="E17" s="177" t="s">
        <v>15</v>
      </c>
      <c r="F17" s="178"/>
      <c r="G17" s="179"/>
      <c r="J17" s="123" t="s">
        <v>177</v>
      </c>
      <c r="K17" s="123">
        <v>186.7</v>
      </c>
    </row>
    <row r="18" spans="1:11" ht="51" customHeight="1">
      <c r="A18" s="2">
        <v>182</v>
      </c>
      <c r="B18" s="197" t="s">
        <v>16</v>
      </c>
      <c r="C18" s="198"/>
      <c r="D18" s="199"/>
      <c r="E18" s="177" t="s">
        <v>17</v>
      </c>
      <c r="F18" s="178"/>
      <c r="G18" s="179"/>
      <c r="J18" s="123" t="s">
        <v>177</v>
      </c>
      <c r="K18" s="123">
        <v>200.2</v>
      </c>
    </row>
    <row r="19" spans="1:11" ht="85.5" customHeight="1">
      <c r="A19" s="2">
        <v>182</v>
      </c>
      <c r="B19" s="197" t="s">
        <v>18</v>
      </c>
      <c r="C19" s="198"/>
      <c r="D19" s="199"/>
      <c r="E19" s="200" t="s">
        <v>40</v>
      </c>
      <c r="F19" s="201"/>
      <c r="G19" s="202"/>
      <c r="J19" s="123"/>
      <c r="K19" s="123"/>
    </row>
    <row r="20" spans="1:11">
      <c r="A20" s="2">
        <v>182</v>
      </c>
      <c r="B20" s="197" t="s">
        <v>20</v>
      </c>
      <c r="C20" s="198"/>
      <c r="D20" s="199"/>
      <c r="E20" s="177" t="s">
        <v>19</v>
      </c>
      <c r="F20" s="178"/>
      <c r="G20" s="179"/>
      <c r="J20" s="123">
        <v>69000</v>
      </c>
      <c r="K20" s="123"/>
    </row>
    <row r="21" spans="1:11" ht="52.5" customHeight="1">
      <c r="A21" s="2">
        <v>182</v>
      </c>
      <c r="B21" s="197" t="s">
        <v>21</v>
      </c>
      <c r="C21" s="198"/>
      <c r="D21" s="199"/>
      <c r="E21" s="177" t="s">
        <v>22</v>
      </c>
      <c r="F21" s="178"/>
      <c r="G21" s="179"/>
      <c r="J21" s="123">
        <v>50000</v>
      </c>
      <c r="K21" s="123">
        <v>6480.71</v>
      </c>
    </row>
    <row r="22" spans="1:11" ht="38.25" customHeight="1">
      <c r="A22" s="2">
        <v>182</v>
      </c>
      <c r="B22" s="197" t="s">
        <v>25</v>
      </c>
      <c r="C22" s="198"/>
      <c r="D22" s="199"/>
      <c r="E22" s="177" t="s">
        <v>23</v>
      </c>
      <c r="F22" s="178"/>
      <c r="G22" s="179"/>
      <c r="J22" s="123">
        <v>150000</v>
      </c>
      <c r="K22" s="123">
        <v>47835</v>
      </c>
    </row>
    <row r="23" spans="1:11" ht="38.25" customHeight="1">
      <c r="A23" s="2">
        <v>182</v>
      </c>
      <c r="B23" s="197" t="s">
        <v>24</v>
      </c>
      <c r="C23" s="198"/>
      <c r="D23" s="199"/>
      <c r="E23" s="177" t="s">
        <v>26</v>
      </c>
      <c r="F23" s="178"/>
      <c r="G23" s="179"/>
      <c r="J23" s="123">
        <v>560000</v>
      </c>
      <c r="K23" s="123">
        <v>21962.19</v>
      </c>
    </row>
    <row r="24" spans="1:11" ht="49.5" customHeight="1">
      <c r="A24" s="2">
        <v>182</v>
      </c>
      <c r="B24" s="197" t="s">
        <v>27</v>
      </c>
      <c r="C24" s="198"/>
      <c r="D24" s="199"/>
      <c r="E24" s="177" t="s">
        <v>28</v>
      </c>
      <c r="F24" s="178"/>
      <c r="G24" s="179"/>
      <c r="J24" s="123" t="s">
        <v>177</v>
      </c>
      <c r="K24" s="123" t="s">
        <v>177</v>
      </c>
    </row>
    <row r="25" spans="1:11" ht="40.5" customHeight="1">
      <c r="A25" s="2">
        <v>182</v>
      </c>
      <c r="B25" s="197" t="s">
        <v>29</v>
      </c>
      <c r="C25" s="198"/>
      <c r="D25" s="199"/>
      <c r="E25" s="177" t="s">
        <v>30</v>
      </c>
      <c r="F25" s="178"/>
      <c r="G25" s="179"/>
      <c r="J25" s="123" t="s">
        <v>177</v>
      </c>
      <c r="K25" s="123" t="s">
        <v>177</v>
      </c>
    </row>
    <row r="26" spans="1:11" ht="37.5" customHeight="1">
      <c r="A26" s="2">
        <v>182</v>
      </c>
      <c r="B26" s="197" t="s">
        <v>31</v>
      </c>
      <c r="C26" s="198"/>
      <c r="D26" s="199"/>
      <c r="E26" s="177" t="s">
        <v>32</v>
      </c>
      <c r="F26" s="178"/>
      <c r="G26" s="179"/>
      <c r="J26" s="123" t="s">
        <v>177</v>
      </c>
      <c r="K26" s="123" t="s">
        <v>177</v>
      </c>
    </row>
    <row r="27" spans="1:11">
      <c r="A27" s="2">
        <v>182</v>
      </c>
      <c r="B27" s="197" t="s">
        <v>33</v>
      </c>
      <c r="C27" s="198"/>
      <c r="D27" s="199"/>
      <c r="E27" s="177" t="s">
        <v>187</v>
      </c>
      <c r="F27" s="178"/>
      <c r="G27" s="179"/>
      <c r="J27" s="123" t="s">
        <v>177</v>
      </c>
      <c r="K27" s="123" t="s">
        <v>177</v>
      </c>
    </row>
    <row r="28" spans="1:11" ht="30" customHeight="1">
      <c r="A28" s="3">
        <v>803</v>
      </c>
      <c r="B28" s="186" t="s">
        <v>34</v>
      </c>
      <c r="C28" s="187"/>
      <c r="D28" s="187"/>
      <c r="E28" s="187"/>
      <c r="F28" s="187"/>
      <c r="G28" s="213"/>
      <c r="J28" s="123" t="s">
        <v>177</v>
      </c>
      <c r="K28" s="123" t="s">
        <v>177</v>
      </c>
    </row>
    <row r="29" spans="1:11" ht="78" customHeight="1">
      <c r="A29" s="2">
        <v>803</v>
      </c>
      <c r="B29" s="197" t="s">
        <v>178</v>
      </c>
      <c r="C29" s="198"/>
      <c r="D29" s="199"/>
      <c r="E29" s="177" t="s">
        <v>179</v>
      </c>
      <c r="F29" s="178"/>
      <c r="G29" s="179"/>
      <c r="J29" s="123" t="s">
        <v>177</v>
      </c>
      <c r="K29" s="123" t="s">
        <v>177</v>
      </c>
    </row>
    <row r="30" spans="1:11" ht="110.25" customHeight="1">
      <c r="A30" s="114">
        <v>803</v>
      </c>
      <c r="B30" s="197" t="s">
        <v>35</v>
      </c>
      <c r="C30" s="198"/>
      <c r="D30" s="199"/>
      <c r="E30" s="177" t="s">
        <v>36</v>
      </c>
      <c r="F30" s="178"/>
      <c r="G30" s="179"/>
      <c r="J30" s="123" t="s">
        <v>177</v>
      </c>
      <c r="K30" s="123" t="s">
        <v>177</v>
      </c>
    </row>
    <row r="31" spans="1:11" ht="52.5" customHeight="1">
      <c r="A31" s="114">
        <v>803</v>
      </c>
      <c r="B31" s="197" t="s">
        <v>41</v>
      </c>
      <c r="C31" s="198"/>
      <c r="D31" s="199"/>
      <c r="E31" s="177" t="s">
        <v>42</v>
      </c>
      <c r="F31" s="178"/>
      <c r="G31" s="179"/>
      <c r="J31" s="123" t="s">
        <v>177</v>
      </c>
      <c r="K31" s="123" t="s">
        <v>177</v>
      </c>
    </row>
    <row r="32" spans="1:11" ht="30.75" customHeight="1">
      <c r="A32" s="114">
        <v>379</v>
      </c>
      <c r="B32" s="203" t="s">
        <v>69</v>
      </c>
      <c r="C32" s="204"/>
      <c r="D32" s="204"/>
      <c r="E32" s="204"/>
      <c r="F32" s="204"/>
      <c r="G32" s="205"/>
      <c r="J32" s="127">
        <f>SUM(J33:J49)</f>
        <v>5021286</v>
      </c>
      <c r="K32" s="127">
        <f>SUM(K33:K49)</f>
        <v>833659</v>
      </c>
    </row>
    <row r="33" spans="1:11" ht="63.75" customHeight="1">
      <c r="A33" s="2">
        <v>379</v>
      </c>
      <c r="B33" s="197" t="s">
        <v>37</v>
      </c>
      <c r="C33" s="198"/>
      <c r="D33" s="199"/>
      <c r="E33" s="177" t="s">
        <v>180</v>
      </c>
      <c r="F33" s="178"/>
      <c r="G33" s="179"/>
      <c r="J33" s="123">
        <v>5000</v>
      </c>
      <c r="K33" s="123">
        <v>300</v>
      </c>
    </row>
    <row r="34" spans="1:11" ht="75" customHeight="1">
      <c r="A34" s="2">
        <v>379</v>
      </c>
      <c r="B34" s="197" t="s">
        <v>38</v>
      </c>
      <c r="C34" s="198"/>
      <c r="D34" s="199"/>
      <c r="E34" s="177" t="s">
        <v>39</v>
      </c>
      <c r="F34" s="178"/>
      <c r="G34" s="179"/>
      <c r="J34" s="123">
        <v>48000</v>
      </c>
      <c r="K34" s="123" t="s">
        <v>177</v>
      </c>
    </row>
    <row r="35" spans="1:11" ht="52.5" customHeight="1">
      <c r="A35" s="2">
        <v>379</v>
      </c>
      <c r="B35" s="197" t="s">
        <v>41</v>
      </c>
      <c r="C35" s="198"/>
      <c r="D35" s="199"/>
      <c r="E35" s="177" t="s">
        <v>42</v>
      </c>
      <c r="F35" s="178"/>
      <c r="G35" s="179"/>
      <c r="J35" s="123" t="s">
        <v>177</v>
      </c>
      <c r="K35" s="123" t="s">
        <v>177</v>
      </c>
    </row>
    <row r="36" spans="1:11" ht="24.75" customHeight="1">
      <c r="A36" s="2">
        <v>379</v>
      </c>
      <c r="B36" s="197" t="s">
        <v>43</v>
      </c>
      <c r="C36" s="198"/>
      <c r="D36" s="199"/>
      <c r="E36" s="177" t="s">
        <v>44</v>
      </c>
      <c r="F36" s="178"/>
      <c r="G36" s="179"/>
      <c r="J36" s="123" t="s">
        <v>177</v>
      </c>
      <c r="K36" s="123" t="s">
        <v>177</v>
      </c>
    </row>
    <row r="37" spans="1:11" ht="62.25" customHeight="1">
      <c r="A37" s="2">
        <v>379</v>
      </c>
      <c r="B37" s="197" t="s">
        <v>181</v>
      </c>
      <c r="C37" s="198"/>
      <c r="D37" s="199"/>
      <c r="E37" s="177" t="s">
        <v>182</v>
      </c>
      <c r="F37" s="178"/>
      <c r="G37" s="179"/>
      <c r="J37" s="123" t="s">
        <v>177</v>
      </c>
      <c r="K37" s="123" t="s">
        <v>177</v>
      </c>
    </row>
    <row r="38" spans="1:11" ht="21" customHeight="1">
      <c r="A38" s="114">
        <v>379</v>
      </c>
      <c r="B38" s="197" t="s">
        <v>45</v>
      </c>
      <c r="C38" s="198"/>
      <c r="D38" s="199"/>
      <c r="E38" s="177" t="s">
        <v>183</v>
      </c>
      <c r="F38" s="178"/>
      <c r="G38" s="179"/>
      <c r="J38" s="123" t="s">
        <v>177</v>
      </c>
      <c r="K38" s="123" t="s">
        <v>177</v>
      </c>
    </row>
    <row r="39" spans="1:11" ht="28.5" customHeight="1">
      <c r="A39" s="114">
        <v>379</v>
      </c>
      <c r="B39" s="197" t="s">
        <v>46</v>
      </c>
      <c r="C39" s="198"/>
      <c r="D39" s="199"/>
      <c r="E39" s="177" t="s">
        <v>47</v>
      </c>
      <c r="F39" s="178"/>
      <c r="G39" s="179"/>
      <c r="J39" s="123">
        <v>825554</v>
      </c>
      <c r="K39" s="123">
        <v>155969</v>
      </c>
    </row>
    <row r="40" spans="1:11" ht="38.25" customHeight="1">
      <c r="A40" s="2">
        <v>379</v>
      </c>
      <c r="B40" s="197" t="s">
        <v>48</v>
      </c>
      <c r="C40" s="198"/>
      <c r="D40" s="199"/>
      <c r="E40" s="177" t="s">
        <v>49</v>
      </c>
      <c r="F40" s="178"/>
      <c r="G40" s="179"/>
      <c r="J40" s="123">
        <v>2874032</v>
      </c>
      <c r="K40" s="123">
        <v>558690</v>
      </c>
    </row>
    <row r="41" spans="1:11" ht="18.75" customHeight="1">
      <c r="A41" s="2">
        <v>379</v>
      </c>
      <c r="B41" s="197" t="s">
        <v>50</v>
      </c>
      <c r="C41" s="198"/>
      <c r="D41" s="199"/>
      <c r="E41" s="177" t="s">
        <v>51</v>
      </c>
      <c r="F41" s="178"/>
      <c r="G41" s="179"/>
      <c r="J41" s="123">
        <v>1188000</v>
      </c>
      <c r="K41" s="123">
        <v>98500</v>
      </c>
    </row>
    <row r="42" spans="1:11" ht="50.25" customHeight="1">
      <c r="A42" s="2">
        <v>379</v>
      </c>
      <c r="B42" s="197" t="s">
        <v>52</v>
      </c>
      <c r="C42" s="198"/>
      <c r="D42" s="199"/>
      <c r="E42" s="177" t="s">
        <v>53</v>
      </c>
      <c r="F42" s="178"/>
      <c r="G42" s="179"/>
      <c r="J42" s="123">
        <v>80700</v>
      </c>
      <c r="K42" s="123">
        <v>20200</v>
      </c>
    </row>
    <row r="43" spans="1:11" ht="75" customHeight="1">
      <c r="A43" s="2">
        <v>379</v>
      </c>
      <c r="B43" s="197" t="s">
        <v>184</v>
      </c>
      <c r="C43" s="198"/>
      <c r="D43" s="199"/>
      <c r="E43" s="177" t="s">
        <v>54</v>
      </c>
      <c r="F43" s="178"/>
      <c r="G43" s="179"/>
      <c r="J43" s="123" t="s">
        <v>177</v>
      </c>
      <c r="K43" s="123" t="s">
        <v>177</v>
      </c>
    </row>
    <row r="44" spans="1:11" ht="24.75" customHeight="1">
      <c r="A44" s="2">
        <v>379</v>
      </c>
      <c r="B44" s="197" t="s">
        <v>185</v>
      </c>
      <c r="C44" s="198"/>
      <c r="D44" s="199"/>
      <c r="E44" s="177" t="s">
        <v>55</v>
      </c>
      <c r="F44" s="178"/>
      <c r="G44" s="179"/>
      <c r="J44" s="123" t="s">
        <v>177</v>
      </c>
      <c r="K44" s="123" t="s">
        <v>177</v>
      </c>
    </row>
    <row r="45" spans="1:11" ht="27" customHeight="1">
      <c r="A45" s="2">
        <v>379</v>
      </c>
      <c r="B45" s="197" t="s">
        <v>56</v>
      </c>
      <c r="C45" s="198"/>
      <c r="D45" s="199"/>
      <c r="E45" s="177" t="s">
        <v>57</v>
      </c>
      <c r="F45" s="178"/>
      <c r="G45" s="179"/>
      <c r="J45" s="123"/>
      <c r="K45" s="123"/>
    </row>
    <row r="46" spans="1:11" ht="99" customHeight="1">
      <c r="A46" s="2">
        <v>379</v>
      </c>
      <c r="B46" s="197" t="s">
        <v>58</v>
      </c>
      <c r="C46" s="198"/>
      <c r="D46" s="199"/>
      <c r="E46" s="177" t="s">
        <v>59</v>
      </c>
      <c r="F46" s="178"/>
      <c r="G46" s="179"/>
      <c r="J46" s="123"/>
      <c r="K46" s="123"/>
    </row>
    <row r="47" spans="1:11" ht="64.5" customHeight="1">
      <c r="A47" s="2">
        <v>379</v>
      </c>
      <c r="B47" s="197" t="s">
        <v>60</v>
      </c>
      <c r="C47" s="198"/>
      <c r="D47" s="199"/>
      <c r="E47" s="177" t="s">
        <v>61</v>
      </c>
      <c r="F47" s="178"/>
      <c r="G47" s="179"/>
      <c r="J47" s="123"/>
      <c r="K47" s="123"/>
    </row>
    <row r="48" spans="1:11" ht="41.25" customHeight="1">
      <c r="A48" s="2">
        <v>379</v>
      </c>
      <c r="B48" s="197" t="s">
        <v>62</v>
      </c>
      <c r="C48" s="198"/>
      <c r="D48" s="199"/>
      <c r="E48" s="177" t="s">
        <v>63</v>
      </c>
      <c r="F48" s="178"/>
      <c r="G48" s="179"/>
      <c r="J48" s="123"/>
      <c r="K48" s="123"/>
    </row>
    <row r="49" spans="1:11" ht="50.25" customHeight="1">
      <c r="A49" s="125">
        <v>379</v>
      </c>
      <c r="B49" s="206" t="s">
        <v>64</v>
      </c>
      <c r="C49" s="207"/>
      <c r="D49" s="208"/>
      <c r="E49" s="209" t="s">
        <v>65</v>
      </c>
      <c r="F49" s="210"/>
      <c r="G49" s="211"/>
      <c r="J49" s="126"/>
      <c r="K49" s="126"/>
    </row>
    <row r="50" spans="1:11" s="48" customFormat="1" ht="14.25">
      <c r="A50" s="128"/>
      <c r="B50" s="173" t="s">
        <v>186</v>
      </c>
      <c r="C50" s="174"/>
      <c r="D50" s="175"/>
      <c r="E50" s="173"/>
      <c r="F50" s="174"/>
      <c r="G50" s="175"/>
      <c r="H50" s="128"/>
      <c r="I50" s="128"/>
      <c r="J50" s="127">
        <f>SUM(J9,J14,J32)</f>
        <v>6887286</v>
      </c>
      <c r="K50" s="127">
        <f>SUM(K9,K14,K32)</f>
        <v>1163075.7</v>
      </c>
    </row>
  </sheetData>
  <mergeCells count="89">
    <mergeCell ref="A1:K1"/>
    <mergeCell ref="G2:K2"/>
    <mergeCell ref="A3:K3"/>
    <mergeCell ref="A4:K4"/>
    <mergeCell ref="A5:K5"/>
    <mergeCell ref="A6:K6"/>
    <mergeCell ref="A7:K7"/>
    <mergeCell ref="B47:D47"/>
    <mergeCell ref="E47:G47"/>
    <mergeCell ref="B48:D48"/>
    <mergeCell ref="E48:G48"/>
    <mergeCell ref="B41:D41"/>
    <mergeCell ref="B42:D42"/>
    <mergeCell ref="E42:G42"/>
    <mergeCell ref="B43:D43"/>
    <mergeCell ref="E43:G43"/>
    <mergeCell ref="B39:D39"/>
    <mergeCell ref="E39:G39"/>
    <mergeCell ref="B40:D40"/>
    <mergeCell ref="E40:G40"/>
    <mergeCell ref="B28:G28"/>
    <mergeCell ref="B49:D49"/>
    <mergeCell ref="E49:G49"/>
    <mergeCell ref="B44:D44"/>
    <mergeCell ref="E44:G44"/>
    <mergeCell ref="B45:D45"/>
    <mergeCell ref="E45:G45"/>
    <mergeCell ref="B46:D46"/>
    <mergeCell ref="E46:G46"/>
    <mergeCell ref="B34:D34"/>
    <mergeCell ref="E34:G34"/>
    <mergeCell ref="E41:G41"/>
    <mergeCell ref="B36:D36"/>
    <mergeCell ref="E36:G36"/>
    <mergeCell ref="B37:D37"/>
    <mergeCell ref="E37:G37"/>
    <mergeCell ref="B38:D38"/>
    <mergeCell ref="E38:G38"/>
    <mergeCell ref="B35:D35"/>
    <mergeCell ref="E35:G35"/>
    <mergeCell ref="B29:D29"/>
    <mergeCell ref="E29:G29"/>
    <mergeCell ref="B33:D33"/>
    <mergeCell ref="E33:G33"/>
    <mergeCell ref="B30:D30"/>
    <mergeCell ref="E30:G30"/>
    <mergeCell ref="B31:D31"/>
    <mergeCell ref="E31:G31"/>
    <mergeCell ref="B32:G32"/>
    <mergeCell ref="B22:D22"/>
    <mergeCell ref="E22:G22"/>
    <mergeCell ref="B26:D26"/>
    <mergeCell ref="E26:G26"/>
    <mergeCell ref="B27:D27"/>
    <mergeCell ref="E27:G27"/>
    <mergeCell ref="B23:D23"/>
    <mergeCell ref="E23:G23"/>
    <mergeCell ref="B24:D24"/>
    <mergeCell ref="E24:G24"/>
    <mergeCell ref="B25:D25"/>
    <mergeCell ref="E25:G25"/>
    <mergeCell ref="B18:D18"/>
    <mergeCell ref="E18:G18"/>
    <mergeCell ref="B20:D20"/>
    <mergeCell ref="E20:G20"/>
    <mergeCell ref="B21:D21"/>
    <mergeCell ref="E21:G21"/>
    <mergeCell ref="B15:D15"/>
    <mergeCell ref="E15:G15"/>
    <mergeCell ref="B16:D16"/>
    <mergeCell ref="E16:G16"/>
    <mergeCell ref="B17:D17"/>
    <mergeCell ref="E17:G17"/>
    <mergeCell ref="B50:D50"/>
    <mergeCell ref="E50:G50"/>
    <mergeCell ref="B11:D11"/>
    <mergeCell ref="E11:G11"/>
    <mergeCell ref="B8:D8"/>
    <mergeCell ref="E8:H8"/>
    <mergeCell ref="E10:G10"/>
    <mergeCell ref="B10:D10"/>
    <mergeCell ref="B9:G9"/>
    <mergeCell ref="B12:D12"/>
    <mergeCell ref="E12:G12"/>
    <mergeCell ref="B13:D13"/>
    <mergeCell ref="E13:G13"/>
    <mergeCell ref="B14:G14"/>
    <mergeCell ref="B19:D19"/>
    <mergeCell ref="E19:G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view="pageLayout" topLeftCell="A22" zoomScale="130" zoomScaleNormal="100" zoomScalePageLayoutView="130" workbookViewId="0">
      <selection activeCell="B6" sqref="B6:E6"/>
    </sheetView>
  </sheetViews>
  <sheetFormatPr defaultRowHeight="15"/>
  <cols>
    <col min="1" max="1" width="22.28515625" style="132" customWidth="1"/>
    <col min="2" max="2" width="29.7109375" customWidth="1"/>
    <col min="3" max="4" width="15" style="15" customWidth="1"/>
    <col min="5" max="5" width="10.42578125" style="15" customWidth="1"/>
  </cols>
  <sheetData>
    <row r="1" spans="1:5" s="1" customFormat="1">
      <c r="A1" s="130"/>
      <c r="C1" s="217" t="s">
        <v>66</v>
      </c>
      <c r="D1" s="217"/>
      <c r="E1" s="217"/>
    </row>
    <row r="2" spans="1:5" s="1" customFormat="1">
      <c r="A2" s="130"/>
      <c r="C2" s="217" t="s">
        <v>188</v>
      </c>
      <c r="D2" s="217"/>
      <c r="E2" s="217"/>
    </row>
    <row r="3" spans="1:5" s="1" customFormat="1">
      <c r="A3" s="130"/>
      <c r="B3" s="217" t="s">
        <v>67</v>
      </c>
      <c r="C3" s="217"/>
      <c r="D3" s="217"/>
      <c r="E3" s="217"/>
    </row>
    <row r="4" spans="1:5" s="1" customFormat="1">
      <c r="A4" s="130"/>
      <c r="B4" s="217" t="s">
        <v>68</v>
      </c>
      <c r="C4" s="217"/>
      <c r="D4" s="217"/>
      <c r="E4" s="217"/>
    </row>
    <row r="5" spans="1:5" s="1" customFormat="1">
      <c r="A5" s="130"/>
      <c r="B5" s="217" t="s">
        <v>189</v>
      </c>
      <c r="C5" s="217"/>
      <c r="D5" s="217"/>
      <c r="E5" s="217"/>
    </row>
    <row r="6" spans="1:5" s="129" customFormat="1">
      <c r="A6" s="131"/>
      <c r="B6" s="218" t="s">
        <v>230</v>
      </c>
      <c r="C6" s="218"/>
      <c r="D6" s="218"/>
      <c r="E6" s="218"/>
    </row>
    <row r="7" spans="1:5" s="1" customFormat="1" ht="28.5" customHeight="1">
      <c r="A7" s="212" t="s">
        <v>190</v>
      </c>
      <c r="B7" s="212"/>
      <c r="C7" s="212"/>
      <c r="D7" s="212"/>
      <c r="E7" s="212"/>
    </row>
    <row r="8" spans="1:5" s="1" customFormat="1" ht="15" customHeight="1">
      <c r="A8" s="219" t="s">
        <v>169</v>
      </c>
      <c r="B8" s="219"/>
      <c r="C8" s="219"/>
      <c r="D8" s="219"/>
      <c r="E8" s="219"/>
    </row>
    <row r="9" spans="1:5" s="1" customFormat="1" ht="48">
      <c r="A9" s="135" t="s">
        <v>191</v>
      </c>
      <c r="B9" s="133" t="s">
        <v>172</v>
      </c>
      <c r="C9" s="133" t="s">
        <v>192</v>
      </c>
      <c r="D9" s="133" t="s">
        <v>193</v>
      </c>
      <c r="E9" s="133" t="s">
        <v>194</v>
      </c>
    </row>
    <row r="10" spans="1:5" s="140" customFormat="1" ht="12">
      <c r="A10" s="136" t="s">
        <v>195</v>
      </c>
      <c r="B10" s="114" t="s">
        <v>196</v>
      </c>
      <c r="C10" s="137">
        <v>360000</v>
      </c>
      <c r="D10" s="138">
        <v>75595.38</v>
      </c>
      <c r="E10" s="139">
        <f>D10*100/C10</f>
        <v>20.998716666666667</v>
      </c>
    </row>
    <row r="11" spans="1:5" s="140" customFormat="1" ht="43.5" customHeight="1">
      <c r="A11" s="136" t="s">
        <v>197</v>
      </c>
      <c r="B11" s="133" t="s">
        <v>198</v>
      </c>
      <c r="C11" s="137">
        <v>677000</v>
      </c>
      <c r="D11" s="138">
        <v>176769.62</v>
      </c>
      <c r="E11" s="139">
        <f t="shared" ref="E11:E20" si="0">D11*100/C11</f>
        <v>26.110726735598227</v>
      </c>
    </row>
    <row r="12" spans="1:5" s="140" customFormat="1" ht="15.75" customHeight="1">
      <c r="A12" s="136" t="s">
        <v>199</v>
      </c>
      <c r="B12" s="114" t="s">
        <v>200</v>
      </c>
      <c r="C12" s="137">
        <v>69000</v>
      </c>
      <c r="D12" s="138">
        <v>0</v>
      </c>
      <c r="E12" s="139">
        <f t="shared" si="0"/>
        <v>0</v>
      </c>
    </row>
    <row r="13" spans="1:5" s="141" customFormat="1" ht="14.25" customHeight="1">
      <c r="A13" s="220" t="s">
        <v>201</v>
      </c>
      <c r="B13" s="133" t="s">
        <v>204</v>
      </c>
      <c r="C13" s="138">
        <v>760000</v>
      </c>
      <c r="D13" s="138">
        <v>76277.899999999994</v>
      </c>
      <c r="E13" s="139">
        <f t="shared" si="0"/>
        <v>10.036565789473682</v>
      </c>
    </row>
    <row r="14" spans="1:5" s="141" customFormat="1" ht="15" customHeight="1">
      <c r="A14" s="221"/>
      <c r="B14" s="114" t="s">
        <v>203</v>
      </c>
      <c r="C14" s="138">
        <v>50000</v>
      </c>
      <c r="D14" s="138">
        <v>6480.71</v>
      </c>
      <c r="E14" s="139">
        <f t="shared" si="0"/>
        <v>12.96142</v>
      </c>
    </row>
    <row r="15" spans="1:5" s="141" customFormat="1" ht="16.5" customHeight="1">
      <c r="A15" s="222"/>
      <c r="B15" s="114" t="s">
        <v>202</v>
      </c>
      <c r="C15" s="137">
        <v>710000</v>
      </c>
      <c r="D15" s="138">
        <v>69797.19</v>
      </c>
      <c r="E15" s="139">
        <f t="shared" si="0"/>
        <v>9.8305901408450698</v>
      </c>
    </row>
    <row r="16" spans="1:5" s="141" customFormat="1" ht="16.5" customHeight="1">
      <c r="A16" s="136" t="s">
        <v>205</v>
      </c>
      <c r="B16" s="114" t="s">
        <v>206</v>
      </c>
      <c r="C16" s="137">
        <v>5000</v>
      </c>
      <c r="D16" s="138">
        <v>300</v>
      </c>
      <c r="E16" s="139">
        <f t="shared" si="0"/>
        <v>6</v>
      </c>
    </row>
    <row r="17" spans="1:5" s="141" customFormat="1" ht="36" customHeight="1">
      <c r="A17" s="220" t="s">
        <v>207</v>
      </c>
      <c r="B17" s="133" t="s">
        <v>209</v>
      </c>
      <c r="C17" s="138">
        <v>48000</v>
      </c>
      <c r="D17" s="138">
        <v>0</v>
      </c>
      <c r="E17" s="139">
        <f t="shared" si="0"/>
        <v>0</v>
      </c>
    </row>
    <row r="18" spans="1:5" s="141" customFormat="1" ht="14.25" customHeight="1">
      <c r="A18" s="222"/>
      <c r="B18" s="114" t="s">
        <v>208</v>
      </c>
      <c r="C18" s="138">
        <v>48000</v>
      </c>
      <c r="D18" s="138">
        <v>0</v>
      </c>
      <c r="E18" s="139">
        <f t="shared" si="0"/>
        <v>0</v>
      </c>
    </row>
    <row r="19" spans="1:5" s="141" customFormat="1" ht="51.75" customHeight="1">
      <c r="A19" s="136" t="s">
        <v>210</v>
      </c>
      <c r="B19" s="133" t="s">
        <v>211</v>
      </c>
      <c r="C19" s="137">
        <v>0</v>
      </c>
      <c r="D19" s="138">
        <v>0</v>
      </c>
      <c r="E19" s="139">
        <v>0</v>
      </c>
    </row>
    <row r="20" spans="1:5" s="140" customFormat="1" ht="31.5" customHeight="1">
      <c r="A20" s="142" t="s">
        <v>212</v>
      </c>
      <c r="B20" s="143" t="s">
        <v>213</v>
      </c>
      <c r="C20" s="144">
        <v>1919000</v>
      </c>
      <c r="D20" s="145">
        <v>328942.90000000002</v>
      </c>
      <c r="E20" s="146">
        <f t="shared" si="0"/>
        <v>17.141370505471603</v>
      </c>
    </row>
    <row r="21" spans="1:5" s="1" customFormat="1" ht="18" customHeight="1">
      <c r="A21" s="142" t="s">
        <v>214</v>
      </c>
      <c r="B21" s="143" t="s">
        <v>215</v>
      </c>
      <c r="C21" s="144">
        <f>SUM(C22:C24)</f>
        <v>4968286</v>
      </c>
      <c r="D21" s="144">
        <f>SUM(D22:D24)</f>
        <v>833359</v>
      </c>
      <c r="E21" s="146">
        <f t="shared" ref="E21:E25" si="1">D21*100/C21</f>
        <v>16.7735714087313</v>
      </c>
    </row>
    <row r="22" spans="1:5" s="1" customFormat="1">
      <c r="A22" s="147"/>
      <c r="B22" s="148" t="s">
        <v>218</v>
      </c>
      <c r="C22" s="134">
        <v>3699586</v>
      </c>
      <c r="D22" s="134">
        <v>714659</v>
      </c>
      <c r="E22" s="146">
        <f t="shared" si="1"/>
        <v>19.317269553944683</v>
      </c>
    </row>
    <row r="23" spans="1:5" s="1" customFormat="1">
      <c r="A23" s="147"/>
      <c r="B23" s="148" t="s">
        <v>216</v>
      </c>
      <c r="C23" s="134">
        <v>1188000</v>
      </c>
      <c r="D23" s="134">
        <v>98500</v>
      </c>
      <c r="E23" s="146">
        <f t="shared" si="1"/>
        <v>8.2912457912457906</v>
      </c>
    </row>
    <row r="24" spans="1:5">
      <c r="A24" s="149"/>
      <c r="B24" s="150" t="s">
        <v>217</v>
      </c>
      <c r="C24" s="123">
        <v>80700</v>
      </c>
      <c r="D24" s="123">
        <v>20200</v>
      </c>
      <c r="E24" s="146">
        <f t="shared" si="1"/>
        <v>25.030978934324658</v>
      </c>
    </row>
    <row r="25" spans="1:5" s="48" customFormat="1" ht="14.25">
      <c r="A25" s="151"/>
      <c r="B25" s="128" t="s">
        <v>219</v>
      </c>
      <c r="C25" s="127">
        <f>SUM(C20,C21)</f>
        <v>6887286</v>
      </c>
      <c r="D25" s="127">
        <f>SUM(D20,D21)</f>
        <v>1162301.8999999999</v>
      </c>
      <c r="E25" s="146">
        <f t="shared" si="1"/>
        <v>16.876051030841463</v>
      </c>
    </row>
  </sheetData>
  <mergeCells count="10">
    <mergeCell ref="B6:E6"/>
    <mergeCell ref="A7:E7"/>
    <mergeCell ref="A8:E8"/>
    <mergeCell ref="A13:A15"/>
    <mergeCell ref="A17:A18"/>
    <mergeCell ref="C1:E1"/>
    <mergeCell ref="C2:E2"/>
    <mergeCell ref="B3:E3"/>
    <mergeCell ref="B4:E4"/>
    <mergeCell ref="B5:E5"/>
  </mergeCells>
  <pageMargins left="0.7" right="0.4567307692307692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126"/>
  <sheetViews>
    <sheetView showWhiteSpace="0" view="pageLayout" topLeftCell="A70" zoomScale="130" zoomScaleNormal="100" zoomScaleSheetLayoutView="140" zoomScalePageLayoutView="130" workbookViewId="0">
      <selection activeCell="I76" sqref="I76"/>
    </sheetView>
  </sheetViews>
  <sheetFormatPr defaultRowHeight="15"/>
  <cols>
    <col min="1" max="1" width="7" style="15" customWidth="1"/>
    <col min="2" max="2" width="38.85546875" customWidth="1"/>
    <col min="3" max="4" width="3.7109375" style="15" customWidth="1"/>
    <col min="5" max="5" width="3.28515625" style="15" customWidth="1"/>
    <col min="6" max="6" width="2.7109375" style="15" customWidth="1"/>
    <col min="7" max="7" width="7.5703125" style="15" customWidth="1"/>
    <col min="8" max="8" width="3.5703125" style="15" customWidth="1"/>
    <col min="9" max="9" width="12.140625" style="62" customWidth="1"/>
    <col min="10" max="10" width="10.5703125" style="15" customWidth="1"/>
    <col min="12" max="12" width="11.85546875" bestFit="1" customWidth="1"/>
  </cols>
  <sheetData>
    <row r="1" spans="1:12" s="9" customFormat="1" ht="65.25" customHeight="1">
      <c r="A1" s="13"/>
      <c r="C1" s="13"/>
      <c r="D1" s="228" t="s">
        <v>220</v>
      </c>
      <c r="E1" s="228"/>
      <c r="F1" s="228"/>
      <c r="G1" s="228"/>
      <c r="H1" s="228"/>
      <c r="I1" s="228"/>
      <c r="J1" s="228"/>
      <c r="L1" s="5"/>
    </row>
    <row r="2" spans="1:12" s="9" customFormat="1" ht="18" customHeight="1">
      <c r="A2" s="13"/>
      <c r="C2" s="13"/>
      <c r="D2" s="16"/>
      <c r="E2" s="16"/>
      <c r="F2" s="16"/>
      <c r="G2" s="231" t="s">
        <v>231</v>
      </c>
      <c r="H2" s="231"/>
      <c r="I2" s="231"/>
      <c r="J2" s="231"/>
      <c r="L2" s="5"/>
    </row>
    <row r="3" spans="1:12" s="9" customFormat="1" ht="29.25" customHeight="1">
      <c r="A3" s="229" t="s">
        <v>221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2" s="9" customFormat="1" ht="15.75" customHeight="1">
      <c r="A4" s="223" t="s">
        <v>74</v>
      </c>
      <c r="B4" s="230" t="s">
        <v>75</v>
      </c>
      <c r="C4" s="223" t="s">
        <v>76</v>
      </c>
      <c r="D4" s="223" t="s">
        <v>77</v>
      </c>
      <c r="E4" s="223" t="s">
        <v>78</v>
      </c>
      <c r="F4" s="223"/>
      <c r="G4" s="223"/>
      <c r="H4" s="223" t="s">
        <v>79</v>
      </c>
      <c r="I4" s="224" t="s">
        <v>80</v>
      </c>
      <c r="J4" s="224"/>
    </row>
    <row r="5" spans="1:12" s="9" customFormat="1" ht="92.25" customHeight="1">
      <c r="A5" s="223"/>
      <c r="B5" s="230"/>
      <c r="C5" s="223"/>
      <c r="D5" s="223"/>
      <c r="E5" s="223"/>
      <c r="F5" s="223"/>
      <c r="G5" s="223"/>
      <c r="H5" s="223"/>
      <c r="I5" s="61" t="s">
        <v>222</v>
      </c>
      <c r="J5" s="12" t="s">
        <v>223</v>
      </c>
    </row>
    <row r="6" spans="1:12" s="9" customFormat="1" ht="32.25" customHeight="1">
      <c r="A6" s="12">
        <v>379</v>
      </c>
      <c r="B6" s="225" t="s">
        <v>69</v>
      </c>
      <c r="C6" s="226"/>
      <c r="D6" s="226"/>
      <c r="E6" s="226"/>
      <c r="F6" s="226"/>
      <c r="G6" s="226"/>
      <c r="H6" s="226"/>
      <c r="I6" s="226"/>
      <c r="J6" s="227"/>
    </row>
    <row r="7" spans="1:12" s="21" customFormat="1" ht="39.75" customHeight="1">
      <c r="A7" s="25">
        <v>379</v>
      </c>
      <c r="B7" s="33" t="s">
        <v>70</v>
      </c>
      <c r="C7" s="27" t="s">
        <v>72</v>
      </c>
      <c r="D7" s="27" t="s">
        <v>71</v>
      </c>
      <c r="E7" s="25"/>
      <c r="F7" s="25"/>
      <c r="G7" s="25"/>
      <c r="H7" s="25"/>
      <c r="I7" s="64">
        <f>SUM(I9)</f>
        <v>429268</v>
      </c>
      <c r="J7" s="64">
        <f>J8</f>
        <v>102157.53</v>
      </c>
      <c r="K7" s="70"/>
      <c r="L7" s="70"/>
    </row>
    <row r="8" spans="1:12" s="24" customFormat="1" ht="24.75" customHeight="1">
      <c r="A8" s="22">
        <v>379</v>
      </c>
      <c r="B8" s="34" t="s">
        <v>81</v>
      </c>
      <c r="C8" s="23" t="s">
        <v>72</v>
      </c>
      <c r="D8" s="23" t="s">
        <v>71</v>
      </c>
      <c r="E8" s="22">
        <v>99</v>
      </c>
      <c r="F8" s="22">
        <v>0</v>
      </c>
      <c r="G8" s="22" t="s">
        <v>73</v>
      </c>
      <c r="H8" s="22"/>
      <c r="I8" s="95">
        <f>I9</f>
        <v>429268</v>
      </c>
      <c r="J8" s="95">
        <f>J9</f>
        <v>102157.53</v>
      </c>
      <c r="K8" s="71"/>
      <c r="L8" s="71"/>
    </row>
    <row r="9" spans="1:12" s="9" customFormat="1" ht="27" customHeight="1">
      <c r="A9" s="14">
        <v>379</v>
      </c>
      <c r="B9" s="35" t="s">
        <v>82</v>
      </c>
      <c r="C9" s="17" t="s">
        <v>72</v>
      </c>
      <c r="D9" s="17" t="s">
        <v>71</v>
      </c>
      <c r="E9" s="14">
        <v>99</v>
      </c>
      <c r="F9" s="14">
        <v>0</v>
      </c>
      <c r="G9" s="14" t="s">
        <v>73</v>
      </c>
      <c r="H9" s="14">
        <v>120</v>
      </c>
      <c r="I9" s="152">
        <v>429268</v>
      </c>
      <c r="J9" s="152">
        <v>102157.53</v>
      </c>
      <c r="K9" s="71"/>
      <c r="L9" s="71"/>
    </row>
    <row r="10" spans="1:12" s="21" customFormat="1" ht="52.5" customHeight="1">
      <c r="A10" s="25">
        <v>379</v>
      </c>
      <c r="B10" s="33" t="s">
        <v>224</v>
      </c>
      <c r="C10" s="27" t="s">
        <v>72</v>
      </c>
      <c r="D10" s="27" t="s">
        <v>83</v>
      </c>
      <c r="E10" s="25"/>
      <c r="F10" s="25"/>
      <c r="G10" s="25"/>
      <c r="H10" s="25"/>
      <c r="I10" s="65">
        <f>SUM(I11,I13)</f>
        <v>1339046.6200000001</v>
      </c>
      <c r="J10" s="65">
        <f>SUM(J11,J13)</f>
        <v>313460.41000000003</v>
      </c>
      <c r="K10" s="70"/>
      <c r="L10" s="70"/>
    </row>
    <row r="11" spans="1:12" s="9" customFormat="1" ht="39" customHeight="1">
      <c r="A11" s="22">
        <v>379</v>
      </c>
      <c r="B11" s="34" t="s">
        <v>84</v>
      </c>
      <c r="C11" s="23" t="s">
        <v>72</v>
      </c>
      <c r="D11" s="23" t="s">
        <v>83</v>
      </c>
      <c r="E11" s="22">
        <v>3</v>
      </c>
      <c r="F11" s="22">
        <v>0</v>
      </c>
      <c r="G11" s="22" t="s">
        <v>73</v>
      </c>
      <c r="H11" s="22"/>
      <c r="I11" s="95">
        <f>I12</f>
        <v>17000</v>
      </c>
      <c r="J11" s="155">
        <f>J12</f>
        <v>4600</v>
      </c>
    </row>
    <row r="12" spans="1:12" s="9" customFormat="1" ht="36.75" customHeight="1">
      <c r="A12" s="14">
        <v>379</v>
      </c>
      <c r="B12" s="35" t="s">
        <v>85</v>
      </c>
      <c r="C12" s="17" t="s">
        <v>72</v>
      </c>
      <c r="D12" s="17" t="s">
        <v>83</v>
      </c>
      <c r="E12" s="14">
        <v>3</v>
      </c>
      <c r="F12" s="14">
        <v>0</v>
      </c>
      <c r="G12" s="14" t="s">
        <v>73</v>
      </c>
      <c r="H12" s="14">
        <v>240</v>
      </c>
      <c r="I12" s="152">
        <v>17000</v>
      </c>
      <c r="J12" s="60">
        <v>4600</v>
      </c>
    </row>
    <row r="13" spans="1:12" s="9" customFormat="1" ht="24">
      <c r="A13" s="22">
        <v>379</v>
      </c>
      <c r="B13" s="28" t="s">
        <v>81</v>
      </c>
      <c r="C13" s="23" t="s">
        <v>72</v>
      </c>
      <c r="D13" s="23" t="s">
        <v>83</v>
      </c>
      <c r="E13" s="22">
        <v>99</v>
      </c>
      <c r="F13" s="22">
        <v>0</v>
      </c>
      <c r="G13" s="22" t="s">
        <v>73</v>
      </c>
      <c r="H13" s="22"/>
      <c r="I13" s="97">
        <f>SUM(I14:I16)</f>
        <v>1322046.6200000001</v>
      </c>
      <c r="J13" s="155">
        <f>J14+J15+J16</f>
        <v>308860.41000000003</v>
      </c>
    </row>
    <row r="14" spans="1:12" s="9" customFormat="1" ht="24">
      <c r="A14" s="14">
        <v>379</v>
      </c>
      <c r="B14" s="10" t="s">
        <v>86</v>
      </c>
      <c r="C14" s="17" t="s">
        <v>72</v>
      </c>
      <c r="D14" s="17" t="s">
        <v>83</v>
      </c>
      <c r="E14" s="14">
        <v>99</v>
      </c>
      <c r="F14" s="14">
        <v>0</v>
      </c>
      <c r="G14" s="14" t="s">
        <v>73</v>
      </c>
      <c r="H14" s="14">
        <v>120</v>
      </c>
      <c r="I14" s="152">
        <v>1079439</v>
      </c>
      <c r="J14" s="60">
        <v>288186.82</v>
      </c>
    </row>
    <row r="15" spans="1:12" s="9" customFormat="1" ht="39.75" customHeight="1">
      <c r="A15" s="14">
        <v>379</v>
      </c>
      <c r="B15" s="10" t="s">
        <v>85</v>
      </c>
      <c r="C15" s="17" t="s">
        <v>72</v>
      </c>
      <c r="D15" s="17" t="s">
        <v>83</v>
      </c>
      <c r="E15" s="14">
        <v>99</v>
      </c>
      <c r="F15" s="14">
        <v>0</v>
      </c>
      <c r="G15" s="14" t="s">
        <v>73</v>
      </c>
      <c r="H15" s="14">
        <v>240</v>
      </c>
      <c r="I15" s="152">
        <v>233007.62</v>
      </c>
      <c r="J15" s="60">
        <v>20117.59</v>
      </c>
    </row>
    <row r="16" spans="1:12" s="9" customFormat="1" ht="15" customHeight="1">
      <c r="A16" s="14">
        <v>379</v>
      </c>
      <c r="B16" s="10" t="s">
        <v>87</v>
      </c>
      <c r="C16" s="17" t="s">
        <v>72</v>
      </c>
      <c r="D16" s="17" t="s">
        <v>83</v>
      </c>
      <c r="E16" s="14">
        <v>99</v>
      </c>
      <c r="F16" s="14">
        <v>0</v>
      </c>
      <c r="G16" s="14" t="s">
        <v>73</v>
      </c>
      <c r="H16" s="14">
        <v>850</v>
      </c>
      <c r="I16" s="152">
        <v>9600</v>
      </c>
      <c r="J16" s="60">
        <v>556</v>
      </c>
    </row>
    <row r="17" spans="1:10" s="6" customFormat="1" ht="14.25">
      <c r="A17" s="25">
        <v>379</v>
      </c>
      <c r="B17" s="32" t="s">
        <v>88</v>
      </c>
      <c r="C17" s="27" t="s">
        <v>72</v>
      </c>
      <c r="D17" s="27" t="s">
        <v>89</v>
      </c>
      <c r="E17" s="25"/>
      <c r="F17" s="25"/>
      <c r="G17" s="25"/>
      <c r="H17" s="25"/>
      <c r="I17" s="64">
        <v>5000</v>
      </c>
      <c r="J17" s="65">
        <f>J18</f>
        <v>0</v>
      </c>
    </row>
    <row r="18" spans="1:10" s="9" customFormat="1" ht="24">
      <c r="A18" s="22">
        <v>379</v>
      </c>
      <c r="B18" s="28" t="s">
        <v>81</v>
      </c>
      <c r="C18" s="23" t="s">
        <v>72</v>
      </c>
      <c r="D18" s="23" t="s">
        <v>89</v>
      </c>
      <c r="E18" s="22">
        <v>99</v>
      </c>
      <c r="F18" s="22">
        <v>0</v>
      </c>
      <c r="G18" s="22" t="s">
        <v>73</v>
      </c>
      <c r="H18" s="22"/>
      <c r="I18" s="95">
        <v>5000</v>
      </c>
      <c r="J18" s="153">
        <f>J19</f>
        <v>0</v>
      </c>
    </row>
    <row r="19" spans="1:10" s="9" customFormat="1">
      <c r="A19" s="14">
        <v>379</v>
      </c>
      <c r="B19" s="11" t="s">
        <v>90</v>
      </c>
      <c r="C19" s="17" t="s">
        <v>72</v>
      </c>
      <c r="D19" s="17" t="s">
        <v>89</v>
      </c>
      <c r="E19" s="14">
        <v>99</v>
      </c>
      <c r="F19" s="14">
        <v>0</v>
      </c>
      <c r="G19" s="14" t="s">
        <v>73</v>
      </c>
      <c r="H19" s="14">
        <v>870</v>
      </c>
      <c r="I19" s="152">
        <v>5000</v>
      </c>
      <c r="J19" s="154">
        <v>0</v>
      </c>
    </row>
    <row r="20" spans="1:10" s="6" customFormat="1" ht="14.25">
      <c r="A20" s="25">
        <v>379</v>
      </c>
      <c r="B20" s="26" t="s">
        <v>91</v>
      </c>
      <c r="C20" s="27" t="s">
        <v>72</v>
      </c>
      <c r="D20" s="27" t="s">
        <v>92</v>
      </c>
      <c r="E20" s="25"/>
      <c r="F20" s="25"/>
      <c r="G20" s="25"/>
      <c r="H20" s="25"/>
      <c r="I20" s="64">
        <f>SUM(I21,I24,I26)</f>
        <v>737946.2</v>
      </c>
      <c r="J20" s="65">
        <f>J21+J24+J26</f>
        <v>91031.430000000008</v>
      </c>
    </row>
    <row r="21" spans="1:10" s="9" customFormat="1" ht="60">
      <c r="A21" s="22">
        <v>379</v>
      </c>
      <c r="B21" s="28" t="s">
        <v>93</v>
      </c>
      <c r="C21" s="23" t="s">
        <v>72</v>
      </c>
      <c r="D21" s="23" t="s">
        <v>92</v>
      </c>
      <c r="E21" s="23" t="s">
        <v>72</v>
      </c>
      <c r="F21" s="22">
        <v>0</v>
      </c>
      <c r="G21" s="22" t="s">
        <v>73</v>
      </c>
      <c r="H21" s="22"/>
      <c r="I21" s="95">
        <f>SUM(I22:I23)</f>
        <v>232277.38</v>
      </c>
      <c r="J21" s="155">
        <f>J22+J23</f>
        <v>66031.430000000008</v>
      </c>
    </row>
    <row r="22" spans="1:10" s="9" customFormat="1" ht="24">
      <c r="A22" s="14">
        <v>379</v>
      </c>
      <c r="B22" s="10" t="s">
        <v>86</v>
      </c>
      <c r="C22" s="17" t="s">
        <v>72</v>
      </c>
      <c r="D22" s="17" t="s">
        <v>92</v>
      </c>
      <c r="E22" s="17" t="s">
        <v>72</v>
      </c>
      <c r="F22" s="14">
        <v>0</v>
      </c>
      <c r="G22" s="14" t="s">
        <v>73</v>
      </c>
      <c r="H22" s="14">
        <v>120</v>
      </c>
      <c r="I22" s="96">
        <v>207943</v>
      </c>
      <c r="J22" s="60">
        <v>41697.050000000003</v>
      </c>
    </row>
    <row r="23" spans="1:10" s="9" customFormat="1" ht="36">
      <c r="A23" s="14">
        <v>379</v>
      </c>
      <c r="B23" s="10" t="s">
        <v>85</v>
      </c>
      <c r="C23" s="17" t="s">
        <v>72</v>
      </c>
      <c r="D23" s="17" t="s">
        <v>92</v>
      </c>
      <c r="E23" s="17" t="s">
        <v>72</v>
      </c>
      <c r="F23" s="14">
        <v>0</v>
      </c>
      <c r="G23" s="14" t="s">
        <v>73</v>
      </c>
      <c r="H23" s="14">
        <v>240</v>
      </c>
      <c r="I23" s="96">
        <v>24334.38</v>
      </c>
      <c r="J23" s="60">
        <v>24334.38</v>
      </c>
    </row>
    <row r="24" spans="1:10" s="9" customFormat="1" ht="50.25" customHeight="1">
      <c r="A24" s="22">
        <v>379</v>
      </c>
      <c r="B24" s="28" t="s">
        <v>94</v>
      </c>
      <c r="C24" s="23" t="s">
        <v>72</v>
      </c>
      <c r="D24" s="23" t="s">
        <v>92</v>
      </c>
      <c r="E24" s="23" t="s">
        <v>95</v>
      </c>
      <c r="F24" s="22">
        <v>0</v>
      </c>
      <c r="G24" s="22" t="s">
        <v>73</v>
      </c>
      <c r="H24" s="22"/>
      <c r="I24" s="95">
        <v>410043.82</v>
      </c>
      <c r="J24" s="155">
        <f>J25</f>
        <v>0</v>
      </c>
    </row>
    <row r="25" spans="1:10" s="9" customFormat="1" ht="39" customHeight="1">
      <c r="A25" s="14">
        <v>379</v>
      </c>
      <c r="B25" s="10" t="s">
        <v>85</v>
      </c>
      <c r="C25" s="17" t="s">
        <v>72</v>
      </c>
      <c r="D25" s="17" t="s">
        <v>92</v>
      </c>
      <c r="E25" s="17" t="s">
        <v>95</v>
      </c>
      <c r="F25" s="14">
        <v>0</v>
      </c>
      <c r="G25" s="14" t="s">
        <v>73</v>
      </c>
      <c r="H25" s="14">
        <v>240</v>
      </c>
      <c r="I25" s="96">
        <v>410043.82</v>
      </c>
      <c r="J25" s="60">
        <v>0</v>
      </c>
    </row>
    <row r="26" spans="1:10" s="52" customFormat="1" ht="24">
      <c r="A26" s="49">
        <v>379</v>
      </c>
      <c r="B26" s="50" t="s">
        <v>81</v>
      </c>
      <c r="C26" s="51" t="s">
        <v>72</v>
      </c>
      <c r="D26" s="51" t="s">
        <v>92</v>
      </c>
      <c r="E26" s="51" t="s">
        <v>96</v>
      </c>
      <c r="F26" s="49">
        <v>0</v>
      </c>
      <c r="G26" s="51" t="s">
        <v>73</v>
      </c>
      <c r="H26" s="49"/>
      <c r="I26" s="97">
        <v>95625</v>
      </c>
      <c r="J26" s="155">
        <f>J27</f>
        <v>25000</v>
      </c>
    </row>
    <row r="27" spans="1:10" s="9" customFormat="1" ht="37.5" customHeight="1">
      <c r="A27" s="14">
        <v>379</v>
      </c>
      <c r="B27" s="10" t="s">
        <v>85</v>
      </c>
      <c r="C27" s="17" t="s">
        <v>72</v>
      </c>
      <c r="D27" s="17" t="s">
        <v>92</v>
      </c>
      <c r="E27" s="17" t="s">
        <v>96</v>
      </c>
      <c r="F27" s="14">
        <v>0</v>
      </c>
      <c r="G27" s="18" t="s">
        <v>73</v>
      </c>
      <c r="H27" s="14">
        <v>240</v>
      </c>
      <c r="I27" s="96">
        <v>95625</v>
      </c>
      <c r="J27" s="60">
        <v>25000</v>
      </c>
    </row>
    <row r="28" spans="1:10" s="9" customFormat="1" ht="18" customHeight="1">
      <c r="A28" s="29">
        <v>379</v>
      </c>
      <c r="B28" s="30" t="s">
        <v>140</v>
      </c>
      <c r="C28" s="31" t="s">
        <v>71</v>
      </c>
      <c r="D28" s="31" t="s">
        <v>98</v>
      </c>
      <c r="E28" s="31"/>
      <c r="F28" s="29"/>
      <c r="G28" s="31"/>
      <c r="H28" s="29"/>
      <c r="I28" s="66">
        <f>I29</f>
        <v>80700</v>
      </c>
      <c r="J28" s="65">
        <f>J29</f>
        <v>18318.72</v>
      </c>
    </row>
    <row r="29" spans="1:10" s="9" customFormat="1" ht="26.25" customHeight="1">
      <c r="A29" s="54">
        <v>379</v>
      </c>
      <c r="B29" s="55" t="s">
        <v>81</v>
      </c>
      <c r="C29" s="56" t="s">
        <v>71</v>
      </c>
      <c r="D29" s="56" t="s">
        <v>98</v>
      </c>
      <c r="E29" s="56" t="s">
        <v>96</v>
      </c>
      <c r="F29" s="54">
        <v>0</v>
      </c>
      <c r="G29" s="56" t="s">
        <v>73</v>
      </c>
      <c r="H29" s="54"/>
      <c r="I29" s="155">
        <f>SUM(I30:I31)</f>
        <v>80700</v>
      </c>
      <c r="J29" s="155">
        <f>J30+J31</f>
        <v>18318.72</v>
      </c>
    </row>
    <row r="30" spans="1:10" s="9" customFormat="1" ht="27" customHeight="1">
      <c r="A30" s="57">
        <v>379</v>
      </c>
      <c r="B30" s="58" t="s">
        <v>86</v>
      </c>
      <c r="C30" s="59" t="s">
        <v>71</v>
      </c>
      <c r="D30" s="59" t="s">
        <v>98</v>
      </c>
      <c r="E30" s="59" t="s">
        <v>96</v>
      </c>
      <c r="F30" s="57">
        <v>0</v>
      </c>
      <c r="G30" s="59" t="s">
        <v>73</v>
      </c>
      <c r="H30" s="57">
        <v>120</v>
      </c>
      <c r="I30" s="60">
        <v>73274.850000000006</v>
      </c>
      <c r="J30" s="60">
        <v>18318.72</v>
      </c>
    </row>
    <row r="31" spans="1:10" s="9" customFormat="1" ht="39.75" customHeight="1">
      <c r="A31" s="57">
        <v>379</v>
      </c>
      <c r="B31" s="10" t="s">
        <v>85</v>
      </c>
      <c r="C31" s="59" t="s">
        <v>71</v>
      </c>
      <c r="D31" s="59" t="s">
        <v>98</v>
      </c>
      <c r="E31" s="59" t="s">
        <v>96</v>
      </c>
      <c r="F31" s="57">
        <v>0</v>
      </c>
      <c r="G31" s="59" t="s">
        <v>73</v>
      </c>
      <c r="H31" s="57">
        <v>240</v>
      </c>
      <c r="I31" s="60">
        <v>7425.15</v>
      </c>
      <c r="J31" s="60">
        <v>0</v>
      </c>
    </row>
    <row r="32" spans="1:10" s="6" customFormat="1" ht="39.75" customHeight="1">
      <c r="A32" s="25">
        <v>379</v>
      </c>
      <c r="B32" s="26" t="s">
        <v>97</v>
      </c>
      <c r="C32" s="27" t="s">
        <v>98</v>
      </c>
      <c r="D32" s="27" t="s">
        <v>99</v>
      </c>
      <c r="E32" s="27"/>
      <c r="F32" s="25"/>
      <c r="G32" s="25"/>
      <c r="H32" s="25"/>
      <c r="I32" s="64">
        <v>20600</v>
      </c>
      <c r="J32" s="65">
        <f>J33</f>
        <v>0</v>
      </c>
    </row>
    <row r="33" spans="1:12" s="9" customFormat="1" ht="75.75" customHeight="1">
      <c r="A33" s="22">
        <v>379</v>
      </c>
      <c r="B33" s="28" t="s">
        <v>100</v>
      </c>
      <c r="C33" s="23" t="s">
        <v>98</v>
      </c>
      <c r="D33" s="23" t="s">
        <v>99</v>
      </c>
      <c r="E33" s="23" t="s">
        <v>101</v>
      </c>
      <c r="F33" s="22">
        <v>0</v>
      </c>
      <c r="G33" s="23" t="s">
        <v>73</v>
      </c>
      <c r="H33" s="22"/>
      <c r="I33" s="95">
        <v>20600</v>
      </c>
      <c r="J33" s="155">
        <f>J34+J35</f>
        <v>0</v>
      </c>
    </row>
    <row r="34" spans="1:12" s="9" customFormat="1" ht="36.75" customHeight="1">
      <c r="A34" s="14">
        <v>379</v>
      </c>
      <c r="B34" s="10" t="s">
        <v>85</v>
      </c>
      <c r="C34" s="17" t="s">
        <v>98</v>
      </c>
      <c r="D34" s="17" t="s">
        <v>99</v>
      </c>
      <c r="E34" s="17" t="s">
        <v>101</v>
      </c>
      <c r="F34" s="14">
        <v>0</v>
      </c>
      <c r="G34" s="18" t="s">
        <v>73</v>
      </c>
      <c r="H34" s="14">
        <v>240</v>
      </c>
      <c r="I34" s="152">
        <v>15600</v>
      </c>
      <c r="J34" s="60">
        <v>0</v>
      </c>
    </row>
    <row r="35" spans="1:12" s="9" customFormat="1">
      <c r="A35" s="14">
        <v>379</v>
      </c>
      <c r="B35" s="10" t="s">
        <v>87</v>
      </c>
      <c r="C35" s="17" t="s">
        <v>98</v>
      </c>
      <c r="D35" s="17" t="s">
        <v>99</v>
      </c>
      <c r="E35" s="17" t="s">
        <v>101</v>
      </c>
      <c r="F35" s="14">
        <v>0</v>
      </c>
      <c r="G35" s="18" t="s">
        <v>73</v>
      </c>
      <c r="H35" s="14">
        <v>850</v>
      </c>
      <c r="I35" s="152">
        <v>5000</v>
      </c>
      <c r="J35" s="60">
        <v>0</v>
      </c>
    </row>
    <row r="36" spans="1:12" s="88" customFormat="1" ht="28.5" customHeight="1">
      <c r="A36" s="85">
        <v>379</v>
      </c>
      <c r="B36" s="86" t="s">
        <v>143</v>
      </c>
      <c r="C36" s="87" t="s">
        <v>98</v>
      </c>
      <c r="D36" s="87" t="s">
        <v>118</v>
      </c>
      <c r="E36" s="87"/>
      <c r="F36" s="85"/>
      <c r="G36" s="87"/>
      <c r="H36" s="85"/>
      <c r="I36" s="66">
        <v>1000</v>
      </c>
      <c r="J36" s="65">
        <f>J37</f>
        <v>0</v>
      </c>
    </row>
    <row r="37" spans="1:12" s="94" customFormat="1" ht="24">
      <c r="A37" s="92">
        <v>379</v>
      </c>
      <c r="B37" s="28" t="s">
        <v>81</v>
      </c>
      <c r="C37" s="93" t="s">
        <v>98</v>
      </c>
      <c r="D37" s="93" t="s">
        <v>118</v>
      </c>
      <c r="E37" s="93" t="s">
        <v>141</v>
      </c>
      <c r="F37" s="92">
        <v>0</v>
      </c>
      <c r="G37" s="93" t="s">
        <v>73</v>
      </c>
      <c r="H37" s="92"/>
      <c r="I37" s="155">
        <v>1000</v>
      </c>
      <c r="J37" s="155">
        <f>J38</f>
        <v>0</v>
      </c>
    </row>
    <row r="38" spans="1:12" s="91" customFormat="1" ht="36">
      <c r="A38" s="89">
        <v>379</v>
      </c>
      <c r="B38" s="10" t="s">
        <v>85</v>
      </c>
      <c r="C38" s="90" t="s">
        <v>98</v>
      </c>
      <c r="D38" s="90" t="s">
        <v>118</v>
      </c>
      <c r="E38" s="90" t="s">
        <v>141</v>
      </c>
      <c r="F38" s="89">
        <v>0</v>
      </c>
      <c r="G38" s="90" t="s">
        <v>73</v>
      </c>
      <c r="H38" s="89">
        <v>240</v>
      </c>
      <c r="I38" s="60">
        <v>1000</v>
      </c>
      <c r="J38" s="60">
        <v>0</v>
      </c>
    </row>
    <row r="39" spans="1:12" s="6" customFormat="1" ht="14.25">
      <c r="A39" s="25">
        <v>379</v>
      </c>
      <c r="B39" s="26" t="s">
        <v>102</v>
      </c>
      <c r="C39" s="27" t="s">
        <v>83</v>
      </c>
      <c r="D39" s="27" t="s">
        <v>103</v>
      </c>
      <c r="E39" s="27"/>
      <c r="F39" s="25"/>
      <c r="G39" s="25"/>
      <c r="H39" s="25"/>
      <c r="I39" s="64">
        <v>278000</v>
      </c>
      <c r="J39" s="65">
        <f>J40</f>
        <v>0</v>
      </c>
    </row>
    <row r="40" spans="1:12" s="9" customFormat="1" ht="24">
      <c r="A40" s="22">
        <v>379</v>
      </c>
      <c r="B40" s="28" t="s">
        <v>81</v>
      </c>
      <c r="C40" s="23" t="s">
        <v>83</v>
      </c>
      <c r="D40" s="23" t="s">
        <v>103</v>
      </c>
      <c r="E40" s="23" t="s">
        <v>96</v>
      </c>
      <c r="F40" s="22">
        <v>0</v>
      </c>
      <c r="G40" s="23" t="s">
        <v>73</v>
      </c>
      <c r="H40" s="22"/>
      <c r="I40" s="95">
        <v>278000</v>
      </c>
      <c r="J40" s="155">
        <f>J41</f>
        <v>0</v>
      </c>
    </row>
    <row r="41" spans="1:12" s="9" customFormat="1" ht="39.75" customHeight="1">
      <c r="A41" s="14">
        <v>379</v>
      </c>
      <c r="B41" s="10" t="s">
        <v>104</v>
      </c>
      <c r="C41" s="17" t="s">
        <v>83</v>
      </c>
      <c r="D41" s="17" t="s">
        <v>103</v>
      </c>
      <c r="E41" s="17" t="s">
        <v>96</v>
      </c>
      <c r="F41" s="14">
        <v>0</v>
      </c>
      <c r="G41" s="18" t="s">
        <v>73</v>
      </c>
      <c r="H41" s="14">
        <v>810</v>
      </c>
      <c r="I41" s="152">
        <v>278000</v>
      </c>
      <c r="J41" s="60">
        <v>0</v>
      </c>
    </row>
    <row r="42" spans="1:12" s="6" customFormat="1" ht="14.25">
      <c r="A42" s="25">
        <v>379</v>
      </c>
      <c r="B42" s="26" t="s">
        <v>105</v>
      </c>
      <c r="C42" s="27" t="s">
        <v>83</v>
      </c>
      <c r="D42" s="27" t="s">
        <v>99</v>
      </c>
      <c r="E42" s="27"/>
      <c r="F42" s="25"/>
      <c r="G42" s="25"/>
      <c r="H42" s="25"/>
      <c r="I42" s="64">
        <v>1645850</v>
      </c>
      <c r="J42" s="65">
        <f>J43</f>
        <v>62500</v>
      </c>
    </row>
    <row r="43" spans="1:12" s="9" customFormat="1" ht="73.5" customHeight="1">
      <c r="A43" s="22">
        <v>379</v>
      </c>
      <c r="B43" s="28" t="s">
        <v>106</v>
      </c>
      <c r="C43" s="23" t="s">
        <v>83</v>
      </c>
      <c r="D43" s="23" t="s">
        <v>99</v>
      </c>
      <c r="E43" s="23" t="s">
        <v>71</v>
      </c>
      <c r="F43" s="22">
        <v>0</v>
      </c>
      <c r="G43" s="23" t="s">
        <v>73</v>
      </c>
      <c r="H43" s="22"/>
      <c r="I43" s="95">
        <v>1645850</v>
      </c>
      <c r="J43" s="155">
        <f>J44</f>
        <v>62500</v>
      </c>
    </row>
    <row r="44" spans="1:12" s="9" customFormat="1" ht="36.75" customHeight="1">
      <c r="A44" s="14">
        <v>379</v>
      </c>
      <c r="B44" s="10" t="s">
        <v>85</v>
      </c>
      <c r="C44" s="17" t="s">
        <v>83</v>
      </c>
      <c r="D44" s="17" t="s">
        <v>99</v>
      </c>
      <c r="E44" s="17" t="s">
        <v>71</v>
      </c>
      <c r="F44" s="14">
        <v>0</v>
      </c>
      <c r="G44" s="18" t="s">
        <v>73</v>
      </c>
      <c r="H44" s="14">
        <v>240</v>
      </c>
      <c r="I44" s="152">
        <v>1645850</v>
      </c>
      <c r="J44" s="60">
        <v>62500</v>
      </c>
    </row>
    <row r="45" spans="1:12" s="6" customFormat="1" ht="14.25">
      <c r="A45" s="25">
        <v>379</v>
      </c>
      <c r="B45" s="36" t="s">
        <v>107</v>
      </c>
      <c r="C45" s="27" t="s">
        <v>103</v>
      </c>
      <c r="D45" s="27" t="s">
        <v>71</v>
      </c>
      <c r="E45" s="27"/>
      <c r="F45" s="25"/>
      <c r="G45" s="25"/>
      <c r="H45" s="25"/>
      <c r="I45" s="64">
        <v>113458</v>
      </c>
      <c r="J45" s="65">
        <f>J46</f>
        <v>0</v>
      </c>
    </row>
    <row r="46" spans="1:12" s="9" customFormat="1" ht="50.25" customHeight="1">
      <c r="A46" s="22">
        <v>379</v>
      </c>
      <c r="B46" s="28" t="s">
        <v>94</v>
      </c>
      <c r="C46" s="23" t="s">
        <v>103</v>
      </c>
      <c r="D46" s="23" t="s">
        <v>71</v>
      </c>
      <c r="E46" s="23" t="s">
        <v>95</v>
      </c>
      <c r="F46" s="22">
        <v>0</v>
      </c>
      <c r="G46" s="23" t="s">
        <v>73</v>
      </c>
      <c r="H46" s="22"/>
      <c r="I46" s="95">
        <v>113458</v>
      </c>
      <c r="J46" s="155">
        <f>J47</f>
        <v>0</v>
      </c>
    </row>
    <row r="47" spans="1:12" s="9" customFormat="1" ht="40.5" customHeight="1">
      <c r="A47" s="14">
        <v>379</v>
      </c>
      <c r="B47" s="10" t="s">
        <v>85</v>
      </c>
      <c r="C47" s="17" t="s">
        <v>103</v>
      </c>
      <c r="D47" s="17" t="s">
        <v>71</v>
      </c>
      <c r="E47" s="17" t="s">
        <v>95</v>
      </c>
      <c r="F47" s="14">
        <v>0</v>
      </c>
      <c r="G47" s="18" t="s">
        <v>73</v>
      </c>
      <c r="H47" s="14">
        <v>240</v>
      </c>
      <c r="I47" s="152">
        <v>113458</v>
      </c>
      <c r="J47" s="60">
        <v>0</v>
      </c>
    </row>
    <row r="48" spans="1:12" s="6" customFormat="1" ht="18" customHeight="1">
      <c r="A48" s="25">
        <v>379</v>
      </c>
      <c r="B48" s="26" t="s">
        <v>108</v>
      </c>
      <c r="C48" s="27" t="s">
        <v>103</v>
      </c>
      <c r="D48" s="27" t="s">
        <v>98</v>
      </c>
      <c r="E48" s="27"/>
      <c r="F48" s="25"/>
      <c r="G48" s="25"/>
      <c r="H48" s="25"/>
      <c r="I48" s="67">
        <f>I49</f>
        <v>1180841.0900000001</v>
      </c>
      <c r="J48" s="65">
        <f>J49</f>
        <v>326377.99</v>
      </c>
      <c r="L48" s="53"/>
    </row>
    <row r="49" spans="1:10" s="9" customFormat="1" ht="60">
      <c r="A49" s="22">
        <v>379</v>
      </c>
      <c r="B49" s="28" t="s">
        <v>93</v>
      </c>
      <c r="C49" s="23" t="s">
        <v>103</v>
      </c>
      <c r="D49" s="23" t="s">
        <v>98</v>
      </c>
      <c r="E49" s="23" t="s">
        <v>72</v>
      </c>
      <c r="F49" s="22">
        <v>0</v>
      </c>
      <c r="G49" s="23" t="s">
        <v>73</v>
      </c>
      <c r="H49" s="22"/>
      <c r="I49" s="95">
        <v>1180841.0900000001</v>
      </c>
      <c r="J49" s="155">
        <f>J50</f>
        <v>326377.99</v>
      </c>
    </row>
    <row r="50" spans="1:10" s="9" customFormat="1" ht="38.25" customHeight="1">
      <c r="A50" s="14">
        <v>379</v>
      </c>
      <c r="B50" s="10" t="s">
        <v>85</v>
      </c>
      <c r="C50" s="17" t="s">
        <v>103</v>
      </c>
      <c r="D50" s="17" t="s">
        <v>98</v>
      </c>
      <c r="E50" s="17" t="s">
        <v>72</v>
      </c>
      <c r="F50" s="14">
        <v>0</v>
      </c>
      <c r="G50" s="18" t="s">
        <v>73</v>
      </c>
      <c r="H50" s="14">
        <v>240</v>
      </c>
      <c r="I50" s="152">
        <v>1180841.0900000001</v>
      </c>
      <c r="J50" s="60">
        <v>326377.99</v>
      </c>
    </row>
    <row r="51" spans="1:10" s="9" customFormat="1" ht="24">
      <c r="A51" s="29">
        <v>379</v>
      </c>
      <c r="B51" s="30" t="s">
        <v>109</v>
      </c>
      <c r="C51" s="31" t="s">
        <v>101</v>
      </c>
      <c r="D51" s="31" t="s">
        <v>98</v>
      </c>
      <c r="E51" s="31"/>
      <c r="F51" s="29"/>
      <c r="G51" s="29"/>
      <c r="H51" s="29"/>
      <c r="I51" s="68">
        <v>3000</v>
      </c>
      <c r="J51" s="65">
        <f>J52</f>
        <v>0</v>
      </c>
    </row>
    <row r="52" spans="1:10" s="9" customFormat="1" ht="73.5" customHeight="1">
      <c r="A52" s="22">
        <v>379</v>
      </c>
      <c r="B52" s="28" t="s">
        <v>110</v>
      </c>
      <c r="C52" s="23" t="s">
        <v>101</v>
      </c>
      <c r="D52" s="23" t="s">
        <v>98</v>
      </c>
      <c r="E52" s="23" t="s">
        <v>83</v>
      </c>
      <c r="F52" s="22">
        <v>0</v>
      </c>
      <c r="G52" s="23" t="s">
        <v>73</v>
      </c>
      <c r="H52" s="22"/>
      <c r="I52" s="95">
        <v>3000</v>
      </c>
      <c r="J52" s="155">
        <f>J53</f>
        <v>0</v>
      </c>
    </row>
    <row r="53" spans="1:10" s="9" customFormat="1" ht="39.75" customHeight="1">
      <c r="A53" s="14">
        <v>379</v>
      </c>
      <c r="B53" s="10" t="s">
        <v>85</v>
      </c>
      <c r="C53" s="17" t="s">
        <v>101</v>
      </c>
      <c r="D53" s="17" t="s">
        <v>98</v>
      </c>
      <c r="E53" s="17" t="s">
        <v>83</v>
      </c>
      <c r="F53" s="14">
        <v>0</v>
      </c>
      <c r="G53" s="18" t="s">
        <v>73</v>
      </c>
      <c r="H53" s="14">
        <v>240</v>
      </c>
      <c r="I53" s="152">
        <v>3000</v>
      </c>
      <c r="J53" s="60">
        <v>0</v>
      </c>
    </row>
    <row r="54" spans="1:10" s="9" customFormat="1">
      <c r="A54" s="29">
        <v>379</v>
      </c>
      <c r="B54" s="30" t="s">
        <v>111</v>
      </c>
      <c r="C54" s="31" t="s">
        <v>112</v>
      </c>
      <c r="D54" s="31" t="s">
        <v>72</v>
      </c>
      <c r="E54" s="31"/>
      <c r="F54" s="29"/>
      <c r="G54" s="29"/>
      <c r="H54" s="29"/>
      <c r="I54" s="68">
        <v>72588</v>
      </c>
      <c r="J54" s="65">
        <f>J55</f>
        <v>16596.900000000001</v>
      </c>
    </row>
    <row r="55" spans="1:10" s="9" customFormat="1">
      <c r="A55" s="22">
        <v>379</v>
      </c>
      <c r="B55" s="28" t="s">
        <v>113</v>
      </c>
      <c r="C55" s="23" t="s">
        <v>112</v>
      </c>
      <c r="D55" s="23" t="s">
        <v>72</v>
      </c>
      <c r="E55" s="23" t="s">
        <v>96</v>
      </c>
      <c r="F55" s="22">
        <v>0</v>
      </c>
      <c r="G55" s="23" t="s">
        <v>73</v>
      </c>
      <c r="H55" s="22"/>
      <c r="I55" s="95">
        <v>72588</v>
      </c>
      <c r="J55" s="155">
        <f>J56</f>
        <v>16596.900000000001</v>
      </c>
    </row>
    <row r="56" spans="1:10" s="9" customFormat="1" ht="24">
      <c r="A56" s="14">
        <v>379</v>
      </c>
      <c r="B56" s="10" t="s">
        <v>114</v>
      </c>
      <c r="C56" s="17" t="s">
        <v>112</v>
      </c>
      <c r="D56" s="17" t="s">
        <v>72</v>
      </c>
      <c r="E56" s="17" t="s">
        <v>96</v>
      </c>
      <c r="F56" s="14">
        <v>0</v>
      </c>
      <c r="G56" s="18" t="s">
        <v>73</v>
      </c>
      <c r="H56" s="14">
        <v>310</v>
      </c>
      <c r="I56" s="152">
        <v>72588</v>
      </c>
      <c r="J56" s="60">
        <v>16596.900000000001</v>
      </c>
    </row>
    <row r="57" spans="1:10" s="6" customFormat="1" ht="24">
      <c r="A57" s="25">
        <v>379</v>
      </c>
      <c r="B57" s="26" t="s">
        <v>115</v>
      </c>
      <c r="C57" s="27" t="s">
        <v>89</v>
      </c>
      <c r="D57" s="27" t="s">
        <v>103</v>
      </c>
      <c r="E57" s="27"/>
      <c r="F57" s="25"/>
      <c r="G57" s="25"/>
      <c r="H57" s="25"/>
      <c r="I57" s="64">
        <v>145289</v>
      </c>
      <c r="J57" s="65">
        <f>J58</f>
        <v>41510.980000000003</v>
      </c>
    </row>
    <row r="58" spans="1:10" s="9" customFormat="1" ht="48.75" customHeight="1">
      <c r="A58" s="22">
        <v>379</v>
      </c>
      <c r="B58" s="28" t="s">
        <v>116</v>
      </c>
      <c r="C58" s="23" t="s">
        <v>89</v>
      </c>
      <c r="D58" s="23" t="s">
        <v>103</v>
      </c>
      <c r="E58" s="23" t="s">
        <v>99</v>
      </c>
      <c r="F58" s="22">
        <v>0</v>
      </c>
      <c r="G58" s="23" t="s">
        <v>73</v>
      </c>
      <c r="H58" s="22"/>
      <c r="I58" s="95">
        <v>145289</v>
      </c>
      <c r="J58" s="155">
        <f>J59</f>
        <v>41510.980000000003</v>
      </c>
    </row>
    <row r="59" spans="1:10" s="9" customFormat="1" ht="24">
      <c r="A59" s="14">
        <v>379</v>
      </c>
      <c r="B59" s="10" t="s">
        <v>86</v>
      </c>
      <c r="C59" s="17" t="s">
        <v>89</v>
      </c>
      <c r="D59" s="17" t="s">
        <v>103</v>
      </c>
      <c r="E59" s="17" t="s">
        <v>99</v>
      </c>
      <c r="F59" s="14">
        <v>0</v>
      </c>
      <c r="G59" s="18" t="s">
        <v>73</v>
      </c>
      <c r="H59" s="14">
        <v>120</v>
      </c>
      <c r="I59" s="152">
        <v>145289</v>
      </c>
      <c r="J59" s="60">
        <v>41510.980000000003</v>
      </c>
    </row>
    <row r="60" spans="1:10" s="6" customFormat="1" ht="24">
      <c r="A60" s="25">
        <v>379</v>
      </c>
      <c r="B60" s="26" t="s">
        <v>117</v>
      </c>
      <c r="C60" s="27" t="s">
        <v>118</v>
      </c>
      <c r="D60" s="27" t="s">
        <v>98</v>
      </c>
      <c r="E60" s="27"/>
      <c r="F60" s="25"/>
      <c r="G60" s="25"/>
      <c r="H60" s="25"/>
      <c r="I60" s="64">
        <f>SUM(I61,I63,I65)</f>
        <v>1963334</v>
      </c>
      <c r="J60" s="65">
        <f>J61+J63+J65</f>
        <v>163550</v>
      </c>
    </row>
    <row r="61" spans="1:10" s="9" customFormat="1" ht="48.75" customHeight="1">
      <c r="A61" s="22">
        <v>379</v>
      </c>
      <c r="B61" s="28" t="s">
        <v>119</v>
      </c>
      <c r="C61" s="23" t="s">
        <v>118</v>
      </c>
      <c r="D61" s="23" t="s">
        <v>98</v>
      </c>
      <c r="E61" s="23" t="s">
        <v>103</v>
      </c>
      <c r="F61" s="22">
        <v>0</v>
      </c>
      <c r="G61" s="23" t="s">
        <v>73</v>
      </c>
      <c r="H61" s="22"/>
      <c r="I61" s="95">
        <v>1260297</v>
      </c>
      <c r="J61" s="155">
        <f>J62</f>
        <v>105000</v>
      </c>
    </row>
    <row r="62" spans="1:10" s="9" customFormat="1">
      <c r="A62" s="14">
        <v>379</v>
      </c>
      <c r="B62" s="10" t="s">
        <v>120</v>
      </c>
      <c r="C62" s="17" t="s">
        <v>118</v>
      </c>
      <c r="D62" s="17" t="s">
        <v>98</v>
      </c>
      <c r="E62" s="17" t="s">
        <v>103</v>
      </c>
      <c r="F62" s="14">
        <v>0</v>
      </c>
      <c r="G62" s="18" t="s">
        <v>73</v>
      </c>
      <c r="H62" s="14">
        <v>540</v>
      </c>
      <c r="I62" s="152">
        <v>1260297</v>
      </c>
      <c r="J62" s="60">
        <v>105000</v>
      </c>
    </row>
    <row r="63" spans="1:10" s="9" customFormat="1" ht="50.25" customHeight="1">
      <c r="A63" s="22">
        <v>379</v>
      </c>
      <c r="B63" s="28" t="s">
        <v>116</v>
      </c>
      <c r="C63" s="23" t="s">
        <v>118</v>
      </c>
      <c r="D63" s="23" t="s">
        <v>98</v>
      </c>
      <c r="E63" s="23" t="s">
        <v>99</v>
      </c>
      <c r="F63" s="22">
        <v>0</v>
      </c>
      <c r="G63" s="23" t="s">
        <v>73</v>
      </c>
      <c r="H63" s="22"/>
      <c r="I63" s="95">
        <v>153210</v>
      </c>
      <c r="J63" s="155">
        <f>J64</f>
        <v>12750</v>
      </c>
    </row>
    <row r="64" spans="1:10" s="9" customFormat="1">
      <c r="A64" s="14">
        <v>379</v>
      </c>
      <c r="B64" s="10" t="s">
        <v>120</v>
      </c>
      <c r="C64" s="17" t="s">
        <v>118</v>
      </c>
      <c r="D64" s="17" t="s">
        <v>98</v>
      </c>
      <c r="E64" s="17" t="s">
        <v>99</v>
      </c>
      <c r="F64" s="14">
        <v>0</v>
      </c>
      <c r="G64" s="18" t="s">
        <v>73</v>
      </c>
      <c r="H64" s="14">
        <v>540</v>
      </c>
      <c r="I64" s="152">
        <v>153210</v>
      </c>
      <c r="J64" s="60">
        <v>12750</v>
      </c>
    </row>
    <row r="65" spans="1:10" s="9" customFormat="1">
      <c r="A65" s="22">
        <v>379</v>
      </c>
      <c r="B65" s="28" t="s">
        <v>113</v>
      </c>
      <c r="C65" s="23" t="s">
        <v>118</v>
      </c>
      <c r="D65" s="23" t="s">
        <v>98</v>
      </c>
      <c r="E65" s="23" t="s">
        <v>96</v>
      </c>
      <c r="F65" s="22">
        <v>0</v>
      </c>
      <c r="G65" s="23" t="s">
        <v>73</v>
      </c>
      <c r="H65" s="22"/>
      <c r="I65" s="95">
        <v>549827</v>
      </c>
      <c r="J65" s="155">
        <f>J66</f>
        <v>45800</v>
      </c>
    </row>
    <row r="66" spans="1:10" s="9" customFormat="1">
      <c r="A66" s="14">
        <v>379</v>
      </c>
      <c r="B66" s="10" t="s">
        <v>120</v>
      </c>
      <c r="C66" s="17" t="s">
        <v>118</v>
      </c>
      <c r="D66" s="17" t="s">
        <v>98</v>
      </c>
      <c r="E66" s="17" t="s">
        <v>96</v>
      </c>
      <c r="F66" s="14">
        <v>0</v>
      </c>
      <c r="G66" s="18" t="s">
        <v>73</v>
      </c>
      <c r="H66" s="14">
        <v>540</v>
      </c>
      <c r="I66" s="152">
        <v>549827</v>
      </c>
      <c r="J66" s="60">
        <v>45800</v>
      </c>
    </row>
    <row r="67" spans="1:10" s="9" customFormat="1">
      <c r="A67" s="14"/>
      <c r="B67" s="11" t="s">
        <v>121</v>
      </c>
      <c r="C67" s="17"/>
      <c r="D67" s="17"/>
      <c r="E67" s="17"/>
      <c r="F67" s="14"/>
      <c r="G67" s="14"/>
      <c r="H67" s="14"/>
      <c r="I67" s="69">
        <f>SUM(I7,I10,I17,I20,I28,I32,I39,I42,I45,I48,I51,I54,I57,I60,I36)</f>
        <v>8015920.9100000001</v>
      </c>
      <c r="J67" s="69">
        <f>SUM(J7,J10,J17,J20,J28,J32,J39,J42,J45,J48,J51,J54,J57,J60,J36)</f>
        <v>1135503.96</v>
      </c>
    </row>
    <row r="68" spans="1:10">
      <c r="C68" s="19"/>
      <c r="D68" s="19"/>
      <c r="E68" s="19"/>
      <c r="J68" s="20"/>
    </row>
    <row r="69" spans="1:10">
      <c r="C69" s="19"/>
      <c r="D69" s="19"/>
      <c r="E69" s="19"/>
      <c r="I69" s="63"/>
      <c r="J69" s="20"/>
    </row>
    <row r="70" spans="1:10">
      <c r="C70" s="19"/>
      <c r="D70" s="19"/>
      <c r="E70" s="19"/>
      <c r="J70" s="20"/>
    </row>
    <row r="71" spans="1:10">
      <c r="C71" s="19"/>
      <c r="D71" s="19"/>
      <c r="E71" s="19"/>
      <c r="J71" s="20"/>
    </row>
    <row r="72" spans="1:10">
      <c r="C72" s="19"/>
      <c r="D72" s="19"/>
      <c r="E72" s="19"/>
      <c r="J72" s="20"/>
    </row>
    <row r="73" spans="1:10">
      <c r="C73" s="19"/>
      <c r="D73" s="19"/>
      <c r="E73" s="19"/>
      <c r="J73" s="20"/>
    </row>
    <row r="74" spans="1:10">
      <c r="C74" s="19"/>
      <c r="D74" s="19"/>
      <c r="E74" s="19"/>
      <c r="J74" s="20"/>
    </row>
    <row r="75" spans="1:10">
      <c r="C75" s="19"/>
      <c r="D75" s="19"/>
      <c r="E75" s="19"/>
      <c r="J75" s="20"/>
    </row>
    <row r="76" spans="1:10">
      <c r="C76" s="19"/>
      <c r="D76" s="19"/>
      <c r="E76" s="19"/>
      <c r="J76" s="20"/>
    </row>
    <row r="77" spans="1:10">
      <c r="C77" s="19"/>
      <c r="D77" s="19"/>
      <c r="E77" s="19"/>
      <c r="J77" s="20"/>
    </row>
    <row r="78" spans="1:10">
      <c r="C78" s="19"/>
      <c r="D78" s="19"/>
      <c r="E78" s="19"/>
      <c r="J78" s="20"/>
    </row>
    <row r="79" spans="1:10">
      <c r="C79" s="19"/>
      <c r="D79" s="19"/>
      <c r="E79" s="19"/>
      <c r="J79" s="20"/>
    </row>
    <row r="80" spans="1:10">
      <c r="C80" s="19"/>
      <c r="D80" s="19"/>
      <c r="E80" s="19"/>
      <c r="J80" s="20"/>
    </row>
    <row r="81" spans="3:10">
      <c r="C81" s="19"/>
      <c r="D81" s="19"/>
      <c r="E81" s="19"/>
      <c r="J81" s="20"/>
    </row>
    <row r="82" spans="3:10">
      <c r="C82" s="19"/>
      <c r="D82" s="19"/>
      <c r="E82" s="19"/>
      <c r="J82" s="20"/>
    </row>
    <row r="83" spans="3:10">
      <c r="C83" s="19"/>
      <c r="D83" s="19"/>
      <c r="E83" s="19"/>
      <c r="J83" s="20"/>
    </row>
    <row r="84" spans="3:10">
      <c r="C84" s="19"/>
      <c r="D84" s="19"/>
      <c r="E84" s="19"/>
      <c r="J84" s="20"/>
    </row>
    <row r="85" spans="3:10">
      <c r="C85" s="19"/>
      <c r="D85" s="19"/>
      <c r="E85" s="19"/>
      <c r="J85" s="20"/>
    </row>
    <row r="86" spans="3:10">
      <c r="C86" s="19"/>
      <c r="D86" s="19"/>
      <c r="E86" s="19"/>
      <c r="J86" s="20"/>
    </row>
    <row r="87" spans="3:10">
      <c r="C87" s="19"/>
      <c r="D87" s="19"/>
      <c r="E87" s="19"/>
      <c r="J87" s="20"/>
    </row>
    <row r="88" spans="3:10">
      <c r="C88" s="19"/>
      <c r="D88" s="19"/>
      <c r="E88" s="19"/>
      <c r="J88" s="20"/>
    </row>
    <row r="89" spans="3:10">
      <c r="C89" s="19"/>
      <c r="D89" s="19"/>
      <c r="E89" s="19"/>
      <c r="J89" s="20"/>
    </row>
    <row r="90" spans="3:10">
      <c r="C90" s="19"/>
      <c r="D90" s="19"/>
      <c r="E90" s="19"/>
      <c r="J90" s="20"/>
    </row>
    <row r="91" spans="3:10">
      <c r="C91" s="19"/>
      <c r="D91" s="19"/>
      <c r="E91" s="19"/>
    </row>
    <row r="92" spans="3:10">
      <c r="C92" s="19"/>
      <c r="D92" s="19"/>
      <c r="E92" s="19"/>
    </row>
    <row r="93" spans="3:10">
      <c r="C93" s="19"/>
      <c r="D93" s="19"/>
      <c r="E93" s="19"/>
    </row>
    <row r="94" spans="3:10">
      <c r="C94" s="19"/>
      <c r="D94" s="19"/>
      <c r="E94" s="19"/>
    </row>
    <row r="95" spans="3:10">
      <c r="C95" s="19"/>
      <c r="D95" s="19"/>
      <c r="E95" s="19"/>
    </row>
    <row r="96" spans="3:10">
      <c r="C96" s="19"/>
      <c r="D96" s="19"/>
      <c r="E96" s="19"/>
    </row>
    <row r="97" spans="3:5">
      <c r="C97" s="19"/>
      <c r="D97" s="19"/>
      <c r="E97" s="19"/>
    </row>
    <row r="98" spans="3:5">
      <c r="C98" s="19"/>
      <c r="D98" s="19"/>
      <c r="E98" s="19"/>
    </row>
    <row r="99" spans="3:5">
      <c r="C99" s="19"/>
      <c r="D99" s="19"/>
      <c r="E99" s="19"/>
    </row>
    <row r="100" spans="3:5">
      <c r="C100" s="19"/>
      <c r="D100" s="19"/>
      <c r="E100" s="19"/>
    </row>
    <row r="101" spans="3:5">
      <c r="C101" s="19"/>
      <c r="D101" s="19"/>
      <c r="E101" s="19"/>
    </row>
    <row r="102" spans="3:5">
      <c r="C102" s="19"/>
      <c r="D102" s="19"/>
      <c r="E102" s="19"/>
    </row>
    <row r="103" spans="3:5">
      <c r="C103" s="19"/>
      <c r="D103" s="19"/>
      <c r="E103" s="19"/>
    </row>
    <row r="104" spans="3:5">
      <c r="C104" s="19"/>
      <c r="D104" s="19"/>
      <c r="E104" s="19"/>
    </row>
    <row r="105" spans="3:5">
      <c r="C105" s="19"/>
      <c r="D105" s="19"/>
      <c r="E105" s="19"/>
    </row>
    <row r="106" spans="3:5">
      <c r="C106" s="19"/>
      <c r="D106" s="19"/>
      <c r="E106" s="19"/>
    </row>
    <row r="107" spans="3:5">
      <c r="C107" s="19"/>
      <c r="D107" s="19"/>
      <c r="E107" s="19"/>
    </row>
    <row r="108" spans="3:5">
      <c r="C108" s="19"/>
      <c r="D108" s="19"/>
      <c r="E108" s="19"/>
    </row>
    <row r="109" spans="3:5">
      <c r="C109" s="19"/>
      <c r="D109" s="19"/>
      <c r="E109" s="19"/>
    </row>
    <row r="110" spans="3:5">
      <c r="C110" s="19"/>
      <c r="D110" s="19"/>
      <c r="E110" s="19"/>
    </row>
    <row r="111" spans="3:5">
      <c r="C111" s="19"/>
      <c r="D111" s="19"/>
      <c r="E111" s="19"/>
    </row>
    <row r="112" spans="3:5">
      <c r="C112" s="19"/>
      <c r="D112" s="19"/>
      <c r="E112" s="19"/>
    </row>
    <row r="113" spans="3:5">
      <c r="C113" s="19"/>
      <c r="D113" s="19"/>
      <c r="E113" s="19"/>
    </row>
    <row r="114" spans="3:5">
      <c r="C114" s="19"/>
      <c r="D114" s="19"/>
      <c r="E114" s="19"/>
    </row>
    <row r="115" spans="3:5">
      <c r="C115" s="19"/>
      <c r="D115" s="19"/>
      <c r="E115" s="19"/>
    </row>
    <row r="116" spans="3:5">
      <c r="C116" s="19"/>
      <c r="D116" s="19"/>
      <c r="E116" s="19"/>
    </row>
    <row r="117" spans="3:5">
      <c r="C117" s="19"/>
      <c r="D117" s="19"/>
      <c r="E117" s="19"/>
    </row>
    <row r="118" spans="3:5">
      <c r="C118" s="19"/>
      <c r="D118" s="19"/>
      <c r="E118" s="19"/>
    </row>
    <row r="119" spans="3:5">
      <c r="C119" s="19"/>
      <c r="D119" s="19"/>
      <c r="E119" s="19"/>
    </row>
    <row r="120" spans="3:5">
      <c r="C120" s="19"/>
      <c r="D120" s="19"/>
      <c r="E120" s="19"/>
    </row>
    <row r="121" spans="3:5">
      <c r="C121" s="19"/>
      <c r="D121" s="19"/>
      <c r="E121" s="19"/>
    </row>
    <row r="122" spans="3:5">
      <c r="C122" s="19"/>
      <c r="D122" s="19"/>
      <c r="E122" s="19"/>
    </row>
    <row r="123" spans="3:5">
      <c r="C123" s="19"/>
      <c r="D123" s="19"/>
      <c r="E123" s="19"/>
    </row>
    <row r="124" spans="3:5">
      <c r="C124" s="19"/>
      <c r="D124" s="19"/>
      <c r="E124" s="19"/>
    </row>
    <row r="125" spans="3:5">
      <c r="C125" s="19"/>
      <c r="D125" s="19"/>
      <c r="E125" s="19"/>
    </row>
    <row r="126" spans="3:5">
      <c r="C126" s="19"/>
      <c r="D126" s="19"/>
      <c r="E126" s="19"/>
    </row>
  </sheetData>
  <mergeCells count="11">
    <mergeCell ref="H4:H5"/>
    <mergeCell ref="I4:J4"/>
    <mergeCell ref="B6:J6"/>
    <mergeCell ref="D1:J1"/>
    <mergeCell ref="A3:J3"/>
    <mergeCell ref="A4:A5"/>
    <mergeCell ref="B4:B5"/>
    <mergeCell ref="C4:C5"/>
    <mergeCell ref="D4:D5"/>
    <mergeCell ref="E4:G5"/>
    <mergeCell ref="G2:J2"/>
  </mergeCells>
  <pageMargins left="0.7" right="0.3926282051282051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E36"/>
  <sheetViews>
    <sheetView tabSelected="1" view="pageBreakPreview" zoomScale="120" zoomScaleNormal="90" zoomScaleSheetLayoutView="120" zoomScalePageLayoutView="130" workbookViewId="0">
      <selection activeCell="B1" sqref="B1"/>
    </sheetView>
  </sheetViews>
  <sheetFormatPr defaultRowHeight="15"/>
  <cols>
    <col min="1" max="1" width="44.5703125" customWidth="1"/>
    <col min="2" max="2" width="15.140625" customWidth="1"/>
    <col min="4" max="4" width="12" style="47" customWidth="1"/>
    <col min="5" max="5" width="11.42578125" style="47" customWidth="1"/>
  </cols>
  <sheetData>
    <row r="1" spans="1:5" ht="80.25" customHeight="1">
      <c r="C1" s="232" t="s">
        <v>226</v>
      </c>
      <c r="D1" s="232"/>
      <c r="E1" s="232"/>
    </row>
    <row r="2" spans="1:5" ht="19.5" customHeight="1">
      <c r="C2" s="236" t="s">
        <v>231</v>
      </c>
      <c r="D2" s="236"/>
      <c r="E2" s="236"/>
    </row>
    <row r="3" spans="1:5" ht="54.75" customHeight="1">
      <c r="A3" s="229" t="s">
        <v>225</v>
      </c>
      <c r="B3" s="229"/>
      <c r="C3" s="229"/>
      <c r="D3" s="229"/>
      <c r="E3" s="229"/>
    </row>
    <row r="4" spans="1:5">
      <c r="A4" s="234" t="s">
        <v>1</v>
      </c>
      <c r="B4" s="234" t="s">
        <v>78</v>
      </c>
      <c r="C4" s="234" t="s">
        <v>79</v>
      </c>
      <c r="D4" s="233" t="s">
        <v>122</v>
      </c>
      <c r="E4" s="233"/>
    </row>
    <row r="5" spans="1:5" ht="36" customHeight="1">
      <c r="A5" s="235"/>
      <c r="B5" s="235"/>
      <c r="C5" s="235"/>
      <c r="D5" s="44" t="s">
        <v>173</v>
      </c>
      <c r="E5" s="156" t="s">
        <v>223</v>
      </c>
    </row>
    <row r="6" spans="1:5" ht="65.25" customHeight="1">
      <c r="A6" s="73" t="s">
        <v>138</v>
      </c>
      <c r="B6" s="74" t="s">
        <v>123</v>
      </c>
      <c r="C6" s="75"/>
      <c r="D6" s="76">
        <f>SUM(D7,D8)</f>
        <v>1413118.47</v>
      </c>
      <c r="E6" s="76">
        <f>SUM(E7,E8)</f>
        <v>392409.42</v>
      </c>
    </row>
    <row r="7" spans="1:5" ht="24.75">
      <c r="A7" s="37" t="s">
        <v>86</v>
      </c>
      <c r="B7" s="41" t="s">
        <v>123</v>
      </c>
      <c r="C7" s="42">
        <v>120</v>
      </c>
      <c r="D7" s="45">
        <v>207943</v>
      </c>
      <c r="E7" s="45">
        <v>41697.050000000003</v>
      </c>
    </row>
    <row r="8" spans="1:5" ht="29.25" customHeight="1">
      <c r="A8" s="38" t="s">
        <v>85</v>
      </c>
      <c r="B8" s="41" t="s">
        <v>123</v>
      </c>
      <c r="C8" s="42">
        <v>240</v>
      </c>
      <c r="D8" s="45">
        <v>1205175.47</v>
      </c>
      <c r="E8" s="46">
        <v>350712.37</v>
      </c>
    </row>
    <row r="9" spans="1:5" ht="73.5" customHeight="1">
      <c r="A9" s="73" t="s">
        <v>139</v>
      </c>
      <c r="B9" s="74" t="s">
        <v>124</v>
      </c>
      <c r="C9" s="75"/>
      <c r="D9" s="76">
        <f>D10</f>
        <v>1645850</v>
      </c>
      <c r="E9" s="76">
        <f>E10</f>
        <v>62500</v>
      </c>
    </row>
    <row r="10" spans="1:5" ht="27.75" customHeight="1">
      <c r="A10" s="38" t="s">
        <v>85</v>
      </c>
      <c r="B10" s="41" t="s">
        <v>124</v>
      </c>
      <c r="C10" s="41">
        <v>240</v>
      </c>
      <c r="D10" s="45">
        <v>1645850</v>
      </c>
      <c r="E10" s="45">
        <v>62500</v>
      </c>
    </row>
    <row r="11" spans="1:5" s="48" customFormat="1" ht="39" customHeight="1">
      <c r="A11" s="77" t="s">
        <v>125</v>
      </c>
      <c r="B11" s="78" t="s">
        <v>126</v>
      </c>
      <c r="C11" s="79"/>
      <c r="D11" s="80">
        <f>D12</f>
        <v>17000</v>
      </c>
      <c r="E11" s="80">
        <f>E12</f>
        <v>4600</v>
      </c>
    </row>
    <row r="12" spans="1:5" ht="28.5" customHeight="1">
      <c r="A12" s="38" t="s">
        <v>85</v>
      </c>
      <c r="B12" s="41" t="s">
        <v>126</v>
      </c>
      <c r="C12" s="42">
        <v>240</v>
      </c>
      <c r="D12" s="46">
        <v>17000</v>
      </c>
      <c r="E12" s="46">
        <v>4600</v>
      </c>
    </row>
    <row r="13" spans="1:5" s="48" customFormat="1" ht="75" customHeight="1">
      <c r="A13" s="77" t="s">
        <v>127</v>
      </c>
      <c r="B13" s="78" t="s">
        <v>128</v>
      </c>
      <c r="C13" s="79"/>
      <c r="D13" s="80">
        <f>D14</f>
        <v>3000</v>
      </c>
      <c r="E13" s="80">
        <f>E14</f>
        <v>0</v>
      </c>
    </row>
    <row r="14" spans="1:5" ht="26.25" customHeight="1">
      <c r="A14" s="38" t="s">
        <v>85</v>
      </c>
      <c r="B14" s="41" t="s">
        <v>128</v>
      </c>
      <c r="C14" s="42">
        <v>240</v>
      </c>
      <c r="D14" s="46">
        <v>3000</v>
      </c>
      <c r="E14" s="46">
        <v>0</v>
      </c>
    </row>
    <row r="15" spans="1:5" ht="48" customHeight="1">
      <c r="A15" s="81" t="s">
        <v>119</v>
      </c>
      <c r="B15" s="74" t="s">
        <v>129</v>
      </c>
      <c r="C15" s="75"/>
      <c r="D15" s="76">
        <f>D16</f>
        <v>1260297</v>
      </c>
      <c r="E15" s="76">
        <f>E16</f>
        <v>105000</v>
      </c>
    </row>
    <row r="16" spans="1:5" ht="17.25" customHeight="1">
      <c r="A16" s="38" t="s">
        <v>120</v>
      </c>
      <c r="B16" s="41" t="s">
        <v>129</v>
      </c>
      <c r="C16" s="42">
        <v>540</v>
      </c>
      <c r="D16" s="46">
        <v>1260297</v>
      </c>
      <c r="E16" s="46">
        <v>105000</v>
      </c>
    </row>
    <row r="17" spans="1:5" ht="62.25" customHeight="1">
      <c r="A17" s="73" t="s">
        <v>130</v>
      </c>
      <c r="B17" s="74" t="s">
        <v>131</v>
      </c>
      <c r="C17" s="75"/>
      <c r="D17" s="80">
        <f>SUM(D18:D19)</f>
        <v>20600</v>
      </c>
      <c r="E17" s="80">
        <f>SUM(E18:E19)</f>
        <v>0</v>
      </c>
    </row>
    <row r="18" spans="1:5" ht="27.75" customHeight="1">
      <c r="A18" s="38" t="s">
        <v>85</v>
      </c>
      <c r="B18" s="41" t="s">
        <v>131</v>
      </c>
      <c r="C18" s="42">
        <v>240</v>
      </c>
      <c r="D18" s="46">
        <v>15600</v>
      </c>
      <c r="E18" s="46">
        <v>0</v>
      </c>
    </row>
    <row r="19" spans="1:5" ht="15.75" customHeight="1">
      <c r="A19" s="38" t="s">
        <v>87</v>
      </c>
      <c r="B19" s="41" t="s">
        <v>131</v>
      </c>
      <c r="C19" s="42">
        <v>850</v>
      </c>
      <c r="D19" s="46">
        <v>5000</v>
      </c>
      <c r="E19" s="46">
        <v>0</v>
      </c>
    </row>
    <row r="20" spans="1:5" ht="51" customHeight="1">
      <c r="A20" s="81" t="s">
        <v>132</v>
      </c>
      <c r="B20" s="74" t="s">
        <v>133</v>
      </c>
      <c r="C20" s="75"/>
      <c r="D20" s="76">
        <f>D21</f>
        <v>523501.82</v>
      </c>
      <c r="E20" s="76">
        <f>E21</f>
        <v>0</v>
      </c>
    </row>
    <row r="21" spans="1:5" ht="25.5" customHeight="1">
      <c r="A21" s="38" t="s">
        <v>85</v>
      </c>
      <c r="B21" s="41" t="s">
        <v>133</v>
      </c>
      <c r="C21" s="42">
        <v>240</v>
      </c>
      <c r="D21" s="46">
        <v>523501.82</v>
      </c>
      <c r="E21" s="46">
        <v>0</v>
      </c>
    </row>
    <row r="22" spans="1:5" ht="48.75" customHeight="1">
      <c r="A22" s="81" t="s">
        <v>116</v>
      </c>
      <c r="B22" s="74" t="s">
        <v>134</v>
      </c>
      <c r="C22" s="75"/>
      <c r="D22" s="76">
        <f>SUM(D23:D24)</f>
        <v>298499</v>
      </c>
      <c r="E22" s="76">
        <f>SUM(E23:E24)</f>
        <v>54260.98</v>
      </c>
    </row>
    <row r="23" spans="1:5" ht="24.75">
      <c r="A23" s="37" t="s">
        <v>86</v>
      </c>
      <c r="B23" s="41" t="s">
        <v>134</v>
      </c>
      <c r="C23" s="42">
        <v>120</v>
      </c>
      <c r="D23" s="45">
        <v>145289</v>
      </c>
      <c r="E23" s="46">
        <v>41510.980000000003</v>
      </c>
    </row>
    <row r="24" spans="1:5">
      <c r="A24" s="38" t="s">
        <v>120</v>
      </c>
      <c r="B24" s="41" t="s">
        <v>134</v>
      </c>
      <c r="C24" s="42">
        <v>540</v>
      </c>
      <c r="D24" s="45">
        <v>153210</v>
      </c>
      <c r="E24" s="46">
        <v>12750</v>
      </c>
    </row>
    <row r="25" spans="1:5" s="105" customFormat="1" ht="24">
      <c r="A25" s="101" t="s">
        <v>143</v>
      </c>
      <c r="B25" s="113" t="s">
        <v>142</v>
      </c>
      <c r="C25" s="103"/>
      <c r="D25" s="104">
        <v>1000</v>
      </c>
      <c r="E25" s="104">
        <v>1000</v>
      </c>
    </row>
    <row r="26" spans="1:5" s="100" customFormat="1" ht="24">
      <c r="A26" s="106" t="s">
        <v>85</v>
      </c>
      <c r="B26" s="102" t="s">
        <v>142</v>
      </c>
      <c r="C26" s="107">
        <v>240</v>
      </c>
      <c r="D26" s="108">
        <v>1000</v>
      </c>
      <c r="E26" s="157">
        <v>0</v>
      </c>
    </row>
    <row r="27" spans="1:5" ht="24.75">
      <c r="A27" s="83" t="s">
        <v>81</v>
      </c>
      <c r="B27" s="78" t="s">
        <v>135</v>
      </c>
      <c r="C27" s="79"/>
      <c r="D27" s="84">
        <f>SUM(D28:D34)</f>
        <v>2833054.62</v>
      </c>
      <c r="E27" s="84">
        <f>SUM(E28:E34)</f>
        <v>516733.56000000006</v>
      </c>
    </row>
    <row r="28" spans="1:5" ht="24.75">
      <c r="A28" s="37" t="s">
        <v>86</v>
      </c>
      <c r="B28" s="41" t="s">
        <v>135</v>
      </c>
      <c r="C28" s="42">
        <v>120</v>
      </c>
      <c r="D28" s="45">
        <v>1581981.85</v>
      </c>
      <c r="E28" s="46">
        <v>408663.07</v>
      </c>
    </row>
    <row r="29" spans="1:5" ht="24">
      <c r="A29" s="38" t="s">
        <v>85</v>
      </c>
      <c r="B29" s="41" t="s">
        <v>135</v>
      </c>
      <c r="C29" s="42">
        <v>240</v>
      </c>
      <c r="D29" s="45">
        <v>336057.77</v>
      </c>
      <c r="E29" s="45">
        <v>45117.59</v>
      </c>
    </row>
    <row r="30" spans="1:5" ht="17.25" customHeight="1">
      <c r="A30" s="72" t="s">
        <v>114</v>
      </c>
      <c r="B30" s="41" t="s">
        <v>135</v>
      </c>
      <c r="C30" s="42">
        <v>310</v>
      </c>
      <c r="D30" s="45">
        <v>72588</v>
      </c>
      <c r="E30" s="46">
        <v>16596.900000000001</v>
      </c>
    </row>
    <row r="31" spans="1:5">
      <c r="A31" s="38" t="s">
        <v>120</v>
      </c>
      <c r="B31" s="41" t="s">
        <v>135</v>
      </c>
      <c r="C31" s="42">
        <v>540</v>
      </c>
      <c r="D31" s="45">
        <v>549827</v>
      </c>
      <c r="E31" s="46">
        <v>45800</v>
      </c>
    </row>
    <row r="32" spans="1:5" ht="39" customHeight="1">
      <c r="A32" s="38" t="s">
        <v>104</v>
      </c>
      <c r="B32" s="41" t="s">
        <v>135</v>
      </c>
      <c r="C32" s="42">
        <v>810</v>
      </c>
      <c r="D32" s="45">
        <v>278000</v>
      </c>
      <c r="E32" s="45">
        <v>0</v>
      </c>
    </row>
    <row r="33" spans="1:5" ht="15" customHeight="1">
      <c r="A33" s="38" t="s">
        <v>87</v>
      </c>
      <c r="B33" s="41" t="s">
        <v>135</v>
      </c>
      <c r="C33" s="42">
        <v>850</v>
      </c>
      <c r="D33" s="46">
        <v>9600</v>
      </c>
      <c r="E33" s="45">
        <v>556</v>
      </c>
    </row>
    <row r="34" spans="1:5" ht="15.75" customHeight="1">
      <c r="A34" s="38" t="s">
        <v>90</v>
      </c>
      <c r="B34" s="41" t="s">
        <v>135</v>
      </c>
      <c r="C34" s="42">
        <v>870</v>
      </c>
      <c r="D34" s="46">
        <v>5000</v>
      </c>
      <c r="E34" s="45">
        <v>0</v>
      </c>
    </row>
    <row r="35" spans="1:5" s="7" customFormat="1" ht="14.25">
      <c r="A35" s="39" t="s">
        <v>136</v>
      </c>
      <c r="B35" s="43"/>
      <c r="C35" s="43"/>
      <c r="D35" s="40">
        <f>SUM(D6,D9,D11,D13,D15,D17,D20,D22,D27,D25)</f>
        <v>8015920.9100000001</v>
      </c>
      <c r="E35" s="40">
        <f>SUM(E6,E9,E11,E13,E15,E17,E20,E22,E27,)</f>
        <v>1135503.96</v>
      </c>
    </row>
    <row r="36" spans="1:5">
      <c r="D36" s="82"/>
      <c r="E36" s="82"/>
    </row>
  </sheetData>
  <mergeCells count="7">
    <mergeCell ref="A3:E3"/>
    <mergeCell ref="C1:E1"/>
    <mergeCell ref="D4:E4"/>
    <mergeCell ref="A4:A5"/>
    <mergeCell ref="B4:B5"/>
    <mergeCell ref="C4:C5"/>
    <mergeCell ref="C2:E2"/>
  </mergeCells>
  <pageMargins left="0.7" right="0.35416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Постановление</vt:lpstr>
      <vt:lpstr>Приложение 1</vt:lpstr>
      <vt:lpstr>Приложение 2</vt:lpstr>
      <vt:lpstr>Приложение 3</vt:lpstr>
      <vt:lpstr>Приложение 4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2018-04-17T05:13:59Z</dcterms:modified>
</cp:coreProperties>
</file>