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40" activeTab="3"/>
  </bookViews>
  <sheets>
    <sheet name=" Доходы" sheetId="1" r:id="rId1"/>
    <sheet name="расх 2" sheetId="2" r:id="rId2"/>
    <sheet name="расх 3" sheetId="3" r:id="rId3"/>
    <sheet name=" Ист" sheetId="4" r:id="rId4"/>
  </sheets>
  <definedNames>
    <definedName name="_xlnm.Print_Titles" localSheetId="1">'расх 2'!$4:$4</definedName>
    <definedName name="_xlnm.Print_Titles" localSheetId="2">'расх 3'!$5:$5</definedName>
    <definedName name="_xlnm.Print_Area" localSheetId="1">'расх 2'!$A$1:$F$31</definedName>
    <definedName name="_xlnm.Print_Area" localSheetId="2">'расх 3'!$A$1:$I$108</definedName>
  </definedNames>
  <calcPr fullCalcOnLoad="1"/>
</workbook>
</file>

<file path=xl/comments4.xml><?xml version="1.0" encoding="utf-8"?>
<comments xmlns="http://schemas.openxmlformats.org/spreadsheetml/2006/main">
  <authors>
    <author>PUP1</author>
  </authors>
  <commentList>
    <comment ref="B20" authorId="0">
      <text>
        <r>
          <rPr>
            <b/>
            <sz val="8"/>
            <rFont val="Tahoma"/>
            <family val="2"/>
          </rPr>
          <t>PUP1: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<sst xmlns="http://schemas.openxmlformats.org/spreadsheetml/2006/main" count="586" uniqueCount="286">
  <si>
    <t>Иные межбюджетные трансферты</t>
  </si>
  <si>
    <t>Наименование показателя</t>
  </si>
  <si>
    <t>РЗ</t>
  </si>
  <si>
    <t>ПР</t>
  </si>
  <si>
    <t>Функционирование высшего должностного лица субъекта Р.Ф. и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</si>
  <si>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</si>
  <si>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</si>
  <si>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</si>
  <si>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</si>
  <si>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ЖИЛИЩНО-КОММУНАЛЬНОЕ ХОЗЯЙСТВО</t>
  </si>
  <si>
    <t>Благоустройство</t>
  </si>
  <si>
    <t>ОБРАЗОВАНИЕ</t>
  </si>
  <si>
    <t>КУЛЬТУРА И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</si>
  <si>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</si>
  <si>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</si>
  <si>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</si>
  <si>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физической культуры и спорта</t>
  </si>
  <si>
    <t>ВСЕГО  РАСХОДОВ</t>
  </si>
  <si>
    <t>01</t>
  </si>
  <si>
    <t>02</t>
  </si>
  <si>
    <t>03</t>
  </si>
  <si>
    <t>04</t>
  </si>
  <si>
    <t>05</t>
  </si>
  <si>
    <t>07</t>
  </si>
  <si>
    <t>08</t>
  </si>
  <si>
    <t>06</t>
  </si>
  <si>
    <t>КЦСР</t>
  </si>
  <si>
    <t>КВР</t>
  </si>
  <si>
    <t>ОБЩЕГОСУДАРСТВЕННЫЕ ВОПРОСЫ</t>
  </si>
  <si>
    <t>Обеспечение деятельности органов государственной (муниципальной) власти</t>
  </si>
  <si>
    <t>Глава муниципального образования</t>
  </si>
  <si>
    <t>Расходы на обеспечение функций государственных (муниципальных) органов</t>
  </si>
  <si>
    <t>Расходы на выплаты персоналу государственных (муниципальных) органов</t>
  </si>
  <si>
    <t>Межбюджетные  трансферты бюджетам  муниципальных районов  из  бюджетов  поселений  на  осуществление  части  полномочий по  решению  вопросов  местного  значения в  соответствии с заключенными  соглашениями</t>
  </si>
  <si>
    <t>Функционирование Правительства Р.Ф., высших исполнительных  органов государственной власти субъектов Р.Ф., местных администраций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</si>
  <si>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</si>
  <si>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</si>
  <si>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отдельных государственных полномочий</t>
  </si>
  <si>
    <t>Резервные фонды местных администраций</t>
  </si>
  <si>
    <t>Реализация государственных функций, связанных с общегосударственным управлением</t>
  </si>
  <si>
    <t>Иные закупки товаров, работ и услуг для государственных (муниципальных) нужд</t>
  </si>
  <si>
    <t>Членский взнос в ассоциацию Совет МО ВО</t>
  </si>
  <si>
    <t>Осуществление первичного воинского учёта на территориях, где отсутствуют военные комиссариаты</t>
  </si>
  <si>
    <t>НАЦИОНАЛЬНАЯ  БЕЗОПАСНОСТЬ  И ПРАВООХРАНИТЕЛЬНАЯ ДЕЯТЕЛЬНОСТЬ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</si>
  <si>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</si>
  <si>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первичных мер пожарной безопасности</t>
  </si>
  <si>
    <t>Мероприятия  по благоустройству территории сельского поселения</t>
  </si>
  <si>
    <t>Прочие мероприятия по благоустройству городских округов и поселений</t>
  </si>
  <si>
    <t>Осуществление отдельных государственных полномочий в области молодежной политики</t>
  </si>
  <si>
    <t>Проведение мероприятий  для детей и молодёжи</t>
  </si>
  <si>
    <t>Выполнение полномочий сельских поселений в области культуры</t>
  </si>
  <si>
    <t>Исполнение публичных нормативных обязательств сельского поселения</t>
  </si>
  <si>
    <t>ЕДК работникам культуры сельского поселения</t>
  </si>
  <si>
    <t>Другие  вопросы  в области  социальной  политики</t>
  </si>
  <si>
    <t>ФИЗИЧЕСКАЯ   КУЛЬТУРА   И СПОРТ</t>
  </si>
  <si>
    <t xml:space="preserve">Мероприятия по развитию физкультуры и массового спорта </t>
  </si>
  <si>
    <t>Физкультурно-оздоровительная работа и спортивные мероприятия</t>
  </si>
  <si>
    <t>91 0 00 00000</t>
  </si>
  <si>
    <t>91 1 00 00000</t>
  </si>
  <si>
    <t>91 1 00 00190</t>
  </si>
  <si>
    <t>91 0 00 00190</t>
  </si>
  <si>
    <t>78 0 00 00000</t>
  </si>
  <si>
    <t>98 0 00 00000</t>
  </si>
  <si>
    <t>70 5 00 00000</t>
  </si>
  <si>
    <t>97 0 00 00000</t>
  </si>
  <si>
    <t>97 0 00 21010</t>
  </si>
  <si>
    <t>78 0 00 51180</t>
  </si>
  <si>
    <t>77 0 00 00000</t>
  </si>
  <si>
    <t>77 0 00 21520</t>
  </si>
  <si>
    <t>71 0 00 00000</t>
  </si>
  <si>
    <t>71 0 00 21570</t>
  </si>
  <si>
    <t>71 0 00 21580</t>
  </si>
  <si>
    <t>72 0 00  00000</t>
  </si>
  <si>
    <t>72 0 00 21590</t>
  </si>
  <si>
    <t>98 0 00 85040</t>
  </si>
  <si>
    <t>79 0 00 00000</t>
  </si>
  <si>
    <t>79 0 00 80020</t>
  </si>
  <si>
    <t>81 0 00 21630</t>
  </si>
  <si>
    <t>81 0 00 00000</t>
  </si>
  <si>
    <t>13</t>
  </si>
  <si>
    <t>ОБСЛУЖИВАНИЕ ГОСУДАРСТВЕННОГО И МУНИЦИПАЛЬНОГО ДОЛГА</t>
  </si>
  <si>
    <t>14 0 00 20880</t>
  </si>
  <si>
    <t>Обслуживание 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</si>
  <si>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</si>
  <si>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</si>
  <si>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 управления, относящихся к источникам финансирования дефицитов бюджетов Р.Ф.</t>
  </si>
  <si>
    <t>Изменение остатков средств на счетах по учету средств бюджета</t>
  </si>
  <si>
    <t>011 01 05 00 00 00 0000 500</t>
  </si>
  <si>
    <t>Увеличение остатков средств бюджетов</t>
  </si>
  <si>
    <t>Увеличение прочих 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</si>
  <si>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</si>
  <si>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</si>
  <si>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 остатков средств бюджетов</t>
  </si>
  <si>
    <t>Уменьшение прочих остатков денежных средств бюджетов</t>
  </si>
  <si>
    <t>228 01 06 00 00 00 0000 000</t>
  </si>
  <si>
    <t>Иные источники внутреннего финансирования дефицитов бюджетов</t>
  </si>
  <si>
    <t>047 01 06 04 00 00 0000 000</t>
  </si>
  <si>
    <t>Исполнение государственных гарантий в валюте Российской Федерации</t>
  </si>
  <si>
    <t>047 01 06 04 00 05 0000 800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</si>
  <si>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</t>
  </si>
  <si>
    <t>047 01 06 04 00 05 0000 810</t>
  </si>
  <si>
    <t>Исполнение муниципальных  гарантий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</t>
  </si>
  <si>
    <t>ИТОГО</t>
  </si>
  <si>
    <t>* В соответствии с приказом Министерства финансов Российской Федерации от 24 августа 2007 года № 74н "Об утверждении Указаний о порядке применения бюджетной классификации Российской Федерации"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</si>
  <si>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</si>
  <si>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</si>
  <si>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78 0 00 72140</t>
  </si>
  <si>
    <t>09</t>
  </si>
  <si>
    <t>Дорожное хозяйство (дорожные фонды)</t>
  </si>
  <si>
    <t>98 0 00 85010</t>
  </si>
  <si>
    <t>98 0 00 85020</t>
  </si>
  <si>
    <t>82 0 00 41200</t>
  </si>
  <si>
    <t xml:space="preserve">Осуществление внутреннего муниципального финансового  контроля </t>
  </si>
  <si>
    <t>Мероприятия по содержанию автомобильных дорог общего пользования в границах поселений</t>
  </si>
  <si>
    <t>82 0 00 00000</t>
  </si>
  <si>
    <t>Содержание дорог и искусственных сооружений</t>
  </si>
  <si>
    <t>Жилищное хозяйство</t>
  </si>
  <si>
    <t>Коммунальное хозяйство</t>
  </si>
  <si>
    <t>Пенсионное обеспечение</t>
  </si>
  <si>
    <t>10</t>
  </si>
  <si>
    <t>11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</si>
  <si>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</si>
  <si>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</si>
  <si>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</si>
  <si>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</si>
  <si>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</si>
  <si>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</si>
  <si>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</si>
  <si>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</si>
  <si>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</si>
  <si>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</si>
  <si>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</si>
  <si>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</si>
  <si>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</si>
  <si>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</si>
  <si>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</si>
  <si>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</si>
  <si>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</si>
  <si>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</si>
  <si>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</si>
  <si>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</si>
  <si>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</si>
  <si>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</si>
  <si>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</si>
  <si>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</si>
  <si>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2 00 00000 00 0000 000</t>
  </si>
  <si>
    <t>БЕЗВОЗМЕЗДНЫЕ  ПОСТУПЛЕНИЯ</t>
  </si>
  <si>
    <t>2 02 00000 00 0000 000</t>
  </si>
  <si>
    <t>Безвозмездные поступления от других бюджетов бюджетной системы Российской  Федерации</t>
  </si>
  <si>
    <t>Всего   доходов</t>
  </si>
  <si>
    <t>Прочие безвозмездные поступления в бюджеты сельских поселений</t>
  </si>
  <si>
    <t>2 07 00000 00 0000 000</t>
  </si>
  <si>
    <t xml:space="preserve">ПРОЧИЕ БЕЗВОЗМЕЗДНЫЕ ПОСТУПЛЕНИЯ </t>
  </si>
  <si>
    <t xml:space="preserve"> 207 05030 10 0000 180</t>
  </si>
  <si>
    <t>Доходы от компенсации затрат государства</t>
  </si>
  <si>
    <t>1 13 02000 00 0000 130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</si>
  <si>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</si>
  <si>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</si>
  <si>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</si>
  <si>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</si>
  <si>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</si>
  <si>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</si>
  <si>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</si>
  <si>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</si>
  <si>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 xml:space="preserve"> Код бюджетной классификации  РФ</t>
  </si>
  <si>
    <t>71 0 00 S2270</t>
  </si>
  <si>
    <t>Организация и содержание мест захоронения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</si>
  <si>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</si>
  <si>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</si>
  <si>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Налог на имущество физических лиц, взимаемый по ставкам, применённым к объектам налогообложения, расположенным в границах сельских поселений</t>
  </si>
  <si>
    <t>Молодёжная политика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</si>
  <si>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</si>
  <si>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Публичные нормативные социальные выплаты гражданам</t>
  </si>
  <si>
    <t>2 02 10000 00 0000 151</t>
  </si>
  <si>
    <t>2 02 15001 10 0000 151</t>
  </si>
  <si>
    <t>2 02 15 002 10 0000 151</t>
  </si>
  <si>
    <t>2 02 20000 00 0000 151</t>
  </si>
  <si>
    <t>2 02 29999 10 0000 151</t>
  </si>
  <si>
    <t>2 02 30000 00 0000 151</t>
  </si>
  <si>
    <t>2 02 35118 10 0000 151</t>
  </si>
  <si>
    <t>2 02 30024 10 0000 151</t>
  </si>
  <si>
    <t>2 02 40014 10 0000 151</t>
  </si>
  <si>
    <t>НАЦИОНАЛЬНАЯ ЭКОНОМИКА</t>
  </si>
  <si>
    <t xml:space="preserve">1 05 03010 01 0000 110 </t>
  </si>
  <si>
    <t>2 02 40000 00 0000 151</t>
  </si>
  <si>
    <t xml:space="preserve">Реализация проекта «Народный бюджет» по благоустройству </t>
  </si>
  <si>
    <t>82 0 00 S1360</t>
  </si>
  <si>
    <t>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</t>
  </si>
  <si>
    <t>Другие вопросы в области национальной экономики</t>
  </si>
  <si>
    <t>12</t>
  </si>
  <si>
    <t>Выполнение части полномочий муниципальных образований по созданию условий для обеспечения жителей муниципального образования услугами торговли</t>
  </si>
  <si>
    <t>98 0 00 85060</t>
  </si>
  <si>
    <t>ГРБС</t>
  </si>
  <si>
    <t>НАЦИОНАЛЬНАЯ ЭКОНИМИКА</t>
  </si>
  <si>
    <r>
      <t xml:space="preserve">Мероприятия на организацию уличного освещения в рамках подпрограммы "Обеспечение реализации государственной программы на 2014-2020 годы" государственной программы "Энергоэффективность и развитие газификации на территории </t>
    </r>
    <r>
      <rPr>
        <sz val="6"/>
        <rFont val="Times New Roman"/>
        <family val="1"/>
      </rPr>
      <t>Вологодской области на 2014-2020 годы"</t>
    </r>
  </si>
  <si>
    <t>ИТОГО  РАСХОДОВ</t>
  </si>
  <si>
    <t>Наименование кода поступлений в бюджет, группы, подгруппы, статьи, подстатьи, элемента, подвида доходов, классификатора сектора государственного управления</t>
  </si>
  <si>
    <t>Утвержденные бюджетные назначения</t>
  </si>
  <si>
    <t>% исполнения</t>
  </si>
  <si>
    <t>тыс.руб.</t>
  </si>
  <si>
    <t>00</t>
  </si>
  <si>
    <t>Код источника финансирования дефицита бюджета по бюджетной классификации</t>
  </si>
  <si>
    <t>Утверждено на год</t>
  </si>
  <si>
    <t>Фактически исполнено за отчетный период</t>
  </si>
  <si>
    <t>Процент исполнения к плану</t>
  </si>
  <si>
    <t>Реализация проекта «Народный бюджет» по обеспечению пожарной безопасности</t>
  </si>
  <si>
    <t>77 0 00 S2270</t>
  </si>
  <si>
    <t>Выполнение работ по ремонту и капитальному ремонту автомобильных дорог и искусственных сооружений</t>
  </si>
  <si>
    <t>82 0 00 41300</t>
  </si>
  <si>
    <t>71 0 00 S1090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</si>
  <si>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</si>
  <si>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</si>
  <si>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</si>
  <si>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</si>
  <si>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10102010010000100</t>
  </si>
  <si>
    <t>10102010011000100</t>
  </si>
  <si>
    <t>10102010012100100</t>
  </si>
  <si>
    <t>10102010013000100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</si>
  <si>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</si>
  <si>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</si>
  <si>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</si>
  <si>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</si>
  <si>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1 13 02995 10 0000 130</t>
  </si>
  <si>
    <t>Прочие доходы от компенсации затрат бюджетов сельских поселений</t>
  </si>
  <si>
    <t>ПРОЧИЕ НЕНАЛОГОВЫЕ ДОХОДЫ</t>
  </si>
  <si>
    <t>117 00000 00 0000 000</t>
  </si>
  <si>
    <t>АДМИНИСТРАЦИЯ СЕЛЬСКОГО ПОСЕЛЕНИЯ ИГМАССКОЕ</t>
  </si>
  <si>
    <r>
      <t xml:space="preserve">Межбюджетные  трансферты  бюджетам  муниципальных  районов </t>
    </r>
    <r>
      <rPr>
        <b/>
        <sz val="9"/>
        <rFont val="Times New Roman"/>
        <family val="1"/>
      </rPr>
      <t xml:space="preserve"> из бюджетов  поселений на осуществление  части полномочий по решению вопросов местного значения в соответствии  с  заключёнными  соглашениями</t>
    </r>
  </si>
  <si>
    <t>98 0 00 85030</t>
  </si>
  <si>
    <t>Осуществление полномочий  по прававому обеспечению деятельности органов местного самоуправления</t>
  </si>
  <si>
    <t>Осуществление полномочий  по техническому сопровождению размещения муниципального заказа</t>
  </si>
  <si>
    <t>98 0 00 85050</t>
  </si>
  <si>
    <t xml:space="preserve">Осуществление полномочий сельских поселений по внешнему контролю за исполнением бюджета </t>
  </si>
  <si>
    <t>79 0 00 51180</t>
  </si>
  <si>
    <t>Мероприятия в сфере культуры</t>
  </si>
  <si>
    <t>73 0 00 00000</t>
  </si>
  <si>
    <t>Учреждения культуры</t>
  </si>
  <si>
    <t>73 0 00 01590</t>
  </si>
  <si>
    <t xml:space="preserve"> Иные закупки товаров, работ и услуг для обеспечения государственных (муниципальных)  нужд</t>
  </si>
  <si>
    <t>227 01 05 00 00 00 0000 000</t>
  </si>
  <si>
    <t>227 01 00 00 00 00 0000 000</t>
  </si>
  <si>
    <t>Источники внутреннего финансирования дефицитов бюджетов</t>
  </si>
  <si>
    <t>227 01 05 00 0000 0000 500</t>
  </si>
  <si>
    <t>227 01 05 02 0000 0000 500</t>
  </si>
  <si>
    <t>227 01 05 02 01 00 0000 510</t>
  </si>
  <si>
    <t>227 01 05 02 01 10 0000 510</t>
  </si>
  <si>
    <t>227 01 05 00 0000 0000 600</t>
  </si>
  <si>
    <t>227 01 05 02 0000 0000 600</t>
  </si>
  <si>
    <t>227 01 05 02 01 00 0000 610</t>
  </si>
  <si>
    <t>227 01 05 02 01 10 0000 610</t>
  </si>
  <si>
    <t>Приложение 1
 к решению "Об исполнении бюджета 
сельского поселения Игмасское за 2019 год"</t>
  </si>
  <si>
    <t xml:space="preserve">Исполнение по доходам бюджета сельского поселения Игмасское
по кодам классификации доходов за 2019 год </t>
  </si>
  <si>
    <t>11705050100000180</t>
  </si>
  <si>
    <t>Прочие неналоговые доходы бюджетов сельских поселений</t>
  </si>
  <si>
    <t>БЕЗВОЗМЕЗДНЫЕ ПОСТУПЛЕНИЯ ОТ НЕГОСУДАРСТВЕННЫХ ОРГАНИЗАЦИЙ</t>
  </si>
  <si>
    <t>2 03 00000 00 0000 000</t>
  </si>
  <si>
    <t>БЕЗВОЗМЕЗДНЫЕ ПОСТУПЛЕНИЯ ОТ ГОСУДАРСТВЕННЫХ (МУНИЦИПАЛЬНЫХ) ОРГАНИЗАЦИЙ</t>
  </si>
  <si>
    <t>2 03 05099 10 0000 150</t>
  </si>
  <si>
    <t>Прочие безвозмездные поступления от государственных (муниципальных) организаций в бюджеты сельских поселений</t>
  </si>
  <si>
    <t>2 04 00000 00 0000 000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</si>
  <si>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</si>
  <si>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</si>
  <si>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</si>
  <si>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</si>
  <si>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Приложение 2
к решению "Об исполнении бюджета 
сельского поселения Игмасское за 2019 год"</t>
  </si>
  <si>
    <t xml:space="preserve">Исполнение по расходам  бюджета сельского поселения Игмасское по разделам и подразделам  классификации  расходов за 2019 год </t>
  </si>
  <si>
    <t>Приложение 3
к решению "Об исполнении бюджета 
сельского поселения Игмасское за 2019 год"</t>
  </si>
  <si>
    <t xml:space="preserve">Исполнение по расходам бюджета сельского поселения Игмасское по ведомственной структуре  за 2019 год </t>
  </si>
  <si>
    <t>Резервные фонды местных  организаций</t>
  </si>
  <si>
    <t>Выполнение полномочий сельских поселений по ведению бюджетного (бухгалтерского ) учета</t>
  </si>
  <si>
    <t>98 0 00 85070</t>
  </si>
  <si>
    <t>Иные выплаты населению</t>
  </si>
  <si>
    <t>Мероприятия по обустройству систем уличного освещения</t>
  </si>
  <si>
    <t>71 0 00 S3350</t>
  </si>
  <si>
    <t xml:space="preserve">Иные закупки товаров, работ и услуг обеспечения для государственных (муниципальных)  нужд </t>
  </si>
  <si>
    <t xml:space="preserve">Реализация проекта "Народный бюджет" </t>
  </si>
  <si>
    <t>73 0 00 S2270</t>
  </si>
  <si>
    <t>Неисполнение назначения</t>
  </si>
  <si>
    <t>х</t>
  </si>
  <si>
    <t>Приложение 4
к решению "Об исполнении бюджета 
сельского поселения Игмасское за 2019 год"</t>
  </si>
  <si>
    <t xml:space="preserve">Исполнение по источникам финансирования дефицита бюджета сельского поселения Игмиасское  по кодам классификации источников финансирования дефицитов за 2019 год </t>
  </si>
  <si>
    <t>Утвержденные бюджетные назначения, тыс.рублей</t>
  </si>
  <si>
    <t>Кассовое исполнение (факт.исп.) тыс.рублей</t>
  </si>
  <si>
    <t>Утвержденные бюджетные назначения тыс.руб.</t>
  </si>
  <si>
    <t xml:space="preserve">Кассовое исполнение </t>
  </si>
  <si>
    <t>Кассовое исполнение тыс.руб.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</si>
</sst>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"/>
    <numFmt numFmtId="194" formatCode="#,##0.0"/>
    <numFmt numFmtId="195" formatCode="0.000"/>
    <numFmt numFmtId="196" formatCode="&quot;&quot;#000"/>
    <numFmt numFmtId="197" formatCode="&quot;&quot;###,##0.00"/>
    <numFmt numFmtId="198" formatCode="&quot;&quot;###,##0.0"/>
  </numFmts>
  <fonts count="6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4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0" fillId="0" borderId="0" xfId="54" applyFont="1" applyAlignment="1">
      <alignment horizontal="center" vertical="center" wrapText="1"/>
      <protection/>
    </xf>
    <xf numFmtId="0" fontId="8" fillId="0" borderId="0" xfId="54" applyFont="1" applyFill="1">
      <alignment/>
      <protection/>
    </xf>
    <xf numFmtId="0" fontId="9" fillId="0" borderId="10" xfId="54" applyFont="1" applyBorder="1" applyAlignment="1">
      <alignment horizontal="center" vertical="top" wrapText="1"/>
      <protection/>
    </xf>
    <xf numFmtId="0" fontId="9" fillId="0" borderId="10" xfId="54" applyFont="1" applyFill="1" applyBorder="1" applyAlignment="1">
      <alignment horizontal="center" vertical="top" wrapText="1"/>
      <protection/>
    </xf>
    <xf numFmtId="0" fontId="9" fillId="0" borderId="10" xfId="54" applyFont="1" applyBorder="1" applyAlignment="1">
      <alignment horizontal="left" vertical="top" wrapText="1"/>
      <protection/>
    </xf>
    <xf numFmtId="192" fontId="9" fillId="0" borderId="10" xfId="54" applyNumberFormat="1" applyFont="1" applyFill="1" applyBorder="1" applyAlignment="1">
      <alignment horizontal="right" vertical="top" wrapText="1"/>
      <protection/>
    </xf>
    <xf numFmtId="0" fontId="8" fillId="0" borderId="10" xfId="54" applyFont="1" applyBorder="1" applyAlignment="1">
      <alignment horizontal="center" vertical="top" wrapText="1"/>
      <protection/>
    </xf>
    <xf numFmtId="0" fontId="9" fillId="0" borderId="10" xfId="54" applyFont="1" applyBorder="1" applyAlignment="1">
      <alignment vertical="top" wrapText="1"/>
      <protection/>
    </xf>
    <xf numFmtId="192" fontId="9" fillId="0" borderId="10" xfId="54" applyNumberFormat="1" applyFont="1" applyFill="1" applyBorder="1" applyAlignment="1">
      <alignment horizontal="right" wrapText="1"/>
      <protection/>
    </xf>
    <xf numFmtId="0" fontId="8" fillId="0" borderId="10" xfId="54" applyFont="1" applyBorder="1" applyAlignment="1">
      <alignment vertical="top" wrapText="1"/>
      <protection/>
    </xf>
    <xf numFmtId="192" fontId="8" fillId="0" borderId="10" xfId="54" applyNumberFormat="1" applyFont="1" applyFill="1" applyBorder="1" applyAlignment="1">
      <alignment horizontal="right" wrapText="1"/>
      <protection/>
    </xf>
    <xf numFmtId="0" fontId="9" fillId="0" borderId="11" xfId="54" applyFont="1" applyBorder="1" applyAlignment="1">
      <alignment horizontal="center" vertical="top" wrapText="1"/>
      <protection/>
    </xf>
    <xf numFmtId="0" fontId="9" fillId="0" borderId="10" xfId="54" applyFont="1" applyFill="1" applyBorder="1" applyAlignment="1">
      <alignment horizontal="left" vertical="top" wrapText="1" indent="1"/>
      <protection/>
    </xf>
    <xf numFmtId="0" fontId="8" fillId="0" borderId="11" xfId="54" applyFont="1" applyBorder="1" applyAlignment="1">
      <alignment horizontal="center" vertical="top" wrapText="1"/>
      <protection/>
    </xf>
    <xf numFmtId="0" fontId="8" fillId="0" borderId="10" xfId="54" applyFont="1" applyFill="1" applyBorder="1" applyAlignment="1">
      <alignment horizontal="left" vertical="top" wrapText="1" indent="2"/>
      <protection/>
    </xf>
    <xf numFmtId="0" fontId="8" fillId="0" borderId="10" xfId="54" applyFont="1" applyFill="1" applyBorder="1" applyAlignment="1">
      <alignment horizontal="left" vertical="top" wrapText="1" indent="3"/>
      <protection/>
    </xf>
    <xf numFmtId="0" fontId="8" fillId="0" borderId="0" xfId="54" applyFont="1" applyAlignment="1">
      <alignment horizontal="center" vertical="top" wrapText="1"/>
      <protection/>
    </xf>
    <xf numFmtId="0" fontId="14" fillId="0" borderId="0" xfId="54" applyFont="1" applyAlignment="1">
      <alignment horizontal="center" vertical="top" wrapText="1"/>
      <protection/>
    </xf>
    <xf numFmtId="0" fontId="14" fillId="0" borderId="0" xfId="54" applyFont="1" applyFill="1">
      <alignment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92" fontId="0" fillId="0" borderId="0" xfId="0" applyNumberFormat="1" applyAlignment="1">
      <alignment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2" fillId="4" borderId="10" xfId="0" applyNumberFormat="1" applyFont="1" applyFill="1" applyBorder="1" applyAlignment="1">
      <alignment horizontal="center" vertical="top" wrapText="1"/>
    </xf>
    <xf numFmtId="192" fontId="16" fillId="4" borderId="10" xfId="0" applyNumberFormat="1" applyFont="1" applyFill="1" applyBorder="1" applyAlignment="1">
      <alignment horizontal="right" vertical="top" wrapText="1"/>
    </xf>
    <xf numFmtId="192" fontId="16" fillId="0" borderId="10" xfId="0" applyNumberFormat="1" applyFont="1" applyBorder="1" applyAlignment="1">
      <alignment horizontal="right" vertical="top" wrapText="1"/>
    </xf>
    <xf numFmtId="192" fontId="15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92" fontId="15" fillId="32" borderId="10" xfId="0" applyNumberFormat="1" applyFont="1" applyFill="1" applyBorder="1" applyAlignment="1">
      <alignment horizontal="right" vertical="top" wrapText="1"/>
    </xf>
    <xf numFmtId="0" fontId="15" fillId="32" borderId="10" xfId="0" applyFont="1" applyFill="1" applyBorder="1" applyAlignment="1">
      <alignment horizontal="right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192" fontId="16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92" fontId="15" fillId="0" borderId="10" xfId="0" applyNumberFormat="1" applyFont="1" applyFill="1" applyBorder="1" applyAlignment="1">
      <alignment horizontal="right" vertical="top" wrapText="1"/>
    </xf>
    <xf numFmtId="0" fontId="16" fillId="4" borderId="10" xfId="0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8" fillId="0" borderId="0" xfId="54" applyFont="1" applyAlignment="1">
      <alignment/>
      <protection/>
    </xf>
    <xf numFmtId="0" fontId="2" fillId="0" borderId="10" xfId="0" applyFont="1" applyBorder="1" applyAlignment="1">
      <alignment/>
    </xf>
    <xf numFmtId="0" fontId="27" fillId="0" borderId="12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15" fillId="0" borderId="10" xfId="0" applyFont="1" applyFill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right" vertical="center" wrapText="1"/>
    </xf>
    <xf numFmtId="192" fontId="15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wrapText="1"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16" fillId="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192" fontId="16" fillId="0" borderId="10" xfId="0" applyNumberFormat="1" applyFont="1" applyBorder="1" applyAlignment="1">
      <alignment vertical="top" wrapText="1"/>
    </xf>
    <xf numFmtId="197" fontId="28" fillId="0" borderId="12" xfId="0" applyNumberFormat="1" applyFont="1" applyBorder="1" applyAlignment="1">
      <alignment wrapText="1"/>
    </xf>
    <xf numFmtId="0" fontId="16" fillId="32" borderId="10" xfId="0" applyFont="1" applyFill="1" applyBorder="1" applyAlignment="1">
      <alignment horizontal="left" vertical="center"/>
    </xf>
    <xf numFmtId="0" fontId="15" fillId="32" borderId="10" xfId="0" applyFont="1" applyFill="1" applyBorder="1" applyAlignment="1">
      <alignment horizontal="left" vertical="justify" wrapText="1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192" fontId="16" fillId="4" borderId="10" xfId="0" applyNumberFormat="1" applyFont="1" applyFill="1" applyBorder="1" applyAlignment="1">
      <alignment horizontal="right" vertical="center" wrapText="1"/>
    </xf>
    <xf numFmtId="0" fontId="16" fillId="4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justify" wrapText="1"/>
    </xf>
    <xf numFmtId="49" fontId="15" fillId="0" borderId="10" xfId="0" applyNumberFormat="1" applyFont="1" applyFill="1" applyBorder="1" applyAlignment="1" applyProtection="1">
      <alignment vertical="justify" wrapText="1"/>
      <protection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9" fillId="0" borderId="12" xfId="0" applyFont="1" applyBorder="1" applyAlignment="1">
      <alignment vertical="top" wrapText="1"/>
    </xf>
    <xf numFmtId="0" fontId="24" fillId="0" borderId="12" xfId="0" applyFont="1" applyFill="1" applyBorder="1" applyAlignment="1">
      <alignment wrapText="1"/>
    </xf>
    <xf numFmtId="0" fontId="9" fillId="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left" vertical="center"/>
    </xf>
    <xf numFmtId="49" fontId="8" fillId="32" borderId="10" xfId="0" applyNumberFormat="1" applyFont="1" applyFill="1" applyBorder="1" applyAlignment="1">
      <alignment horizontal="left" vertical="center"/>
    </xf>
    <xf numFmtId="192" fontId="16" fillId="0" borderId="10" xfId="0" applyNumberFormat="1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top" wrapText="1"/>
    </xf>
    <xf numFmtId="0" fontId="15" fillId="0" borderId="15" xfId="0" applyNumberFormat="1" applyFont="1" applyFill="1" applyBorder="1" applyAlignment="1" applyProtection="1">
      <alignment wrapText="1"/>
      <protection/>
    </xf>
    <xf numFmtId="0" fontId="1" fillId="0" borderId="0" xfId="54" applyFont="1" applyAlignment="1">
      <alignment horizontal="right" wrapText="1"/>
      <protection/>
    </xf>
    <xf numFmtId="49" fontId="16" fillId="0" borderId="0" xfId="0" applyNumberFormat="1" applyFont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49" fontId="3" fillId="0" borderId="0" xfId="0" applyNumberFormat="1" applyFont="1" applyBorder="1" applyAlignment="1">
      <alignment horizontal="center" vertical="top" wrapText="1"/>
    </xf>
    <xf numFmtId="0" fontId="8" fillId="0" borderId="0" xfId="54" applyFont="1" applyAlignment="1">
      <alignment horizontal="right"/>
      <protection/>
    </xf>
    <xf numFmtId="0" fontId="14" fillId="0" borderId="0" xfId="54" applyFont="1" applyAlignment="1">
      <alignment horizontal="left" vertical="top" wrapText="1"/>
      <protection/>
    </xf>
    <xf numFmtId="0" fontId="8" fillId="0" borderId="0" xfId="54" applyFont="1" applyAlignment="1">
      <alignment horizontal="right" wrapText="1"/>
      <protection/>
    </xf>
    <xf numFmtId="0" fontId="9" fillId="0" borderId="0" xfId="54" applyNumberFormat="1" applyFont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г2015Приложение 1 источники МО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40">
      <selection activeCell="D15" sqref="D15"/>
    </sheetView>
  </sheetViews>
  <sheetFormatPr defaultColWidth="9.140625" defaultRowHeight="12.75"/>
  <cols>
    <col min="1" max="1" width="24.8515625" style="54" customWidth="1"/>
    <col min="2" max="2" width="66.57421875" style="54" customWidth="1"/>
    <col min="3" max="3" width="10.57421875" style="0" customWidth="1"/>
    <col min="5" max="5" width="8.00390625" style="0" customWidth="1"/>
  </cols>
  <sheetData>
    <row r="1" spans="2:5" ht="48.75" customHeight="1">
      <c r="B1" s="121" t="s">
        <v>250</v>
      </c>
      <c r="C1" s="121"/>
      <c r="D1" s="121"/>
      <c r="E1" s="121"/>
    </row>
    <row r="2" spans="1:5" ht="27" customHeight="1">
      <c r="A2" s="122" t="s">
        <v>251</v>
      </c>
      <c r="B2" s="122"/>
      <c r="C2" s="122"/>
      <c r="D2" s="122"/>
      <c r="E2" s="122"/>
    </row>
    <row r="3" spans="2:5" ht="15.75" customHeight="1">
      <c r="B3" s="55"/>
      <c r="E3" t="s">
        <v>199</v>
      </c>
    </row>
    <row r="4" spans="1:5" ht="43.5" customHeight="1">
      <c r="A4" s="24" t="s">
        <v>164</v>
      </c>
      <c r="B4" s="24" t="s">
        <v>196</v>
      </c>
      <c r="C4" s="72" t="s">
        <v>281</v>
      </c>
      <c r="D4" s="72" t="s">
        <v>282</v>
      </c>
      <c r="E4" s="72" t="s">
        <v>198</v>
      </c>
    </row>
    <row r="5" spans="1:5" ht="15.75">
      <c r="A5" s="107" t="s">
        <v>121</v>
      </c>
      <c r="B5" s="82" t="s">
        <v>122</v>
      </c>
      <c r="C5" s="35">
        <f>C6+C12+C15+C21+C26+C23+C27</f>
        <v>151.4</v>
      </c>
      <c r="D5" s="35">
        <f>D6+D12+D15+D21+D26+D23+D27</f>
        <v>151.4</v>
      </c>
      <c r="E5" s="35">
        <f>ROUND(D5/C5*100,1)</f>
        <v>100</v>
      </c>
    </row>
    <row r="6" spans="1:5" ht="17.25" customHeight="1">
      <c r="A6" s="108" t="s">
        <v>123</v>
      </c>
      <c r="B6" s="83" t="s">
        <v>124</v>
      </c>
      <c r="C6" s="36">
        <f>C7</f>
        <v>36.1</v>
      </c>
      <c r="D6" s="36">
        <f>D7</f>
        <v>36.1</v>
      </c>
      <c r="E6" s="36">
        <f>ROUND(D6/C6*100,1)</f>
        <v>100</v>
      </c>
    </row>
    <row r="7" spans="1:5" ht="16.5" customHeight="1">
      <c r="A7" s="108" t="s">
        <v>125</v>
      </c>
      <c r="B7" s="83" t="s">
        <v>126</v>
      </c>
      <c r="C7" s="36">
        <f>SUM(C8)</f>
        <v>36.1</v>
      </c>
      <c r="D7" s="36">
        <f>SUM(D8)</f>
        <v>36.1</v>
      </c>
      <c r="E7" s="36">
        <f>ROUND(D7/C7*100,1)</f>
        <v>100</v>
      </c>
    </row>
    <row r="8" spans="1:5" ht="51">
      <c r="A8" s="109" t="s">
        <v>214</v>
      </c>
      <c r="B8" s="85" t="s">
        <v>210</v>
      </c>
      <c r="C8" s="37">
        <v>36.1</v>
      </c>
      <c r="D8" s="37">
        <v>36.1</v>
      </c>
      <c r="E8" s="37">
        <f>ROUND(D8/C8*100,1)</f>
        <v>100</v>
      </c>
    </row>
    <row r="9" spans="1:5" ht="76.5" hidden="1">
      <c r="A9" s="109" t="s">
        <v>215</v>
      </c>
      <c r="B9" s="85" t="s">
        <v>211</v>
      </c>
      <c r="C9" s="87">
        <v>0</v>
      </c>
      <c r="D9" s="87">
        <v>33.8</v>
      </c>
      <c r="E9" s="86">
        <v>0</v>
      </c>
    </row>
    <row r="10" spans="1:5" ht="63.75" hidden="1">
      <c r="A10" s="109" t="s">
        <v>216</v>
      </c>
      <c r="B10" s="85" t="s">
        <v>212</v>
      </c>
      <c r="C10" s="87">
        <v>0</v>
      </c>
      <c r="D10" s="87">
        <v>0</v>
      </c>
      <c r="E10" s="86">
        <v>0</v>
      </c>
    </row>
    <row r="11" spans="1:5" ht="64.5" customHeight="1" hidden="1">
      <c r="A11" s="109" t="s">
        <v>217</v>
      </c>
      <c r="B11" s="85" t="s">
        <v>213</v>
      </c>
      <c r="C11" s="87">
        <v>0</v>
      </c>
      <c r="D11" s="87">
        <v>0</v>
      </c>
      <c r="E11" s="86">
        <v>0</v>
      </c>
    </row>
    <row r="12" spans="1:5" ht="15.75" hidden="1">
      <c r="A12" s="108" t="s">
        <v>127</v>
      </c>
      <c r="B12" s="83" t="s">
        <v>128</v>
      </c>
      <c r="C12" s="36">
        <f>C13</f>
        <v>0</v>
      </c>
      <c r="D12" s="36">
        <f>D13</f>
        <v>0</v>
      </c>
      <c r="E12" s="36" t="e">
        <f aca="true" t="shared" si="0" ref="E12:E49">ROUND(D12/C12*100,1)</f>
        <v>#DIV/0!</v>
      </c>
    </row>
    <row r="13" spans="1:5" ht="15.75" hidden="1">
      <c r="A13" s="109" t="s">
        <v>129</v>
      </c>
      <c r="B13" s="84" t="s">
        <v>130</v>
      </c>
      <c r="C13" s="37">
        <f>C14</f>
        <v>0</v>
      </c>
      <c r="D13" s="37">
        <f>D14</f>
        <v>0</v>
      </c>
      <c r="E13" s="37" t="e">
        <f t="shared" si="0"/>
        <v>#DIV/0!</v>
      </c>
    </row>
    <row r="14" spans="1:5" ht="15.75" hidden="1">
      <c r="A14" s="109" t="s">
        <v>183</v>
      </c>
      <c r="B14" s="84" t="s">
        <v>130</v>
      </c>
      <c r="C14" s="37">
        <v>0</v>
      </c>
      <c r="D14" s="37">
        <v>0</v>
      </c>
      <c r="E14" s="37" t="e">
        <f t="shared" si="0"/>
        <v>#DIV/0!</v>
      </c>
    </row>
    <row r="15" spans="1:5" ht="15.75">
      <c r="A15" s="108" t="s">
        <v>131</v>
      </c>
      <c r="B15" s="83" t="s">
        <v>132</v>
      </c>
      <c r="C15" s="36">
        <f>C16+C18</f>
        <v>77.6</v>
      </c>
      <c r="D15" s="36">
        <f>D16+D18</f>
        <v>77.6</v>
      </c>
      <c r="E15" s="36">
        <f t="shared" si="0"/>
        <v>100</v>
      </c>
    </row>
    <row r="16" spans="1:5" ht="15.75">
      <c r="A16" s="108" t="s">
        <v>133</v>
      </c>
      <c r="B16" s="83" t="s">
        <v>134</v>
      </c>
      <c r="C16" s="36">
        <f>C17</f>
        <v>22.6</v>
      </c>
      <c r="D16" s="36">
        <f>D17</f>
        <v>22.6</v>
      </c>
      <c r="E16" s="36">
        <f t="shared" si="0"/>
        <v>100</v>
      </c>
    </row>
    <row r="17" spans="1:5" ht="34.5" customHeight="1">
      <c r="A17" s="109" t="s">
        <v>135</v>
      </c>
      <c r="B17" s="84" t="s">
        <v>169</v>
      </c>
      <c r="C17" s="37">
        <v>22.6</v>
      </c>
      <c r="D17" s="37">
        <v>22.6</v>
      </c>
      <c r="E17" s="37">
        <f t="shared" si="0"/>
        <v>100</v>
      </c>
    </row>
    <row r="18" spans="1:5" ht="15.75">
      <c r="A18" s="108" t="s">
        <v>136</v>
      </c>
      <c r="B18" s="83" t="s">
        <v>137</v>
      </c>
      <c r="C18" s="36">
        <f>C19+C20</f>
        <v>55</v>
      </c>
      <c r="D18" s="36">
        <f>D19+D20</f>
        <v>55</v>
      </c>
      <c r="E18" s="36">
        <f t="shared" si="0"/>
        <v>100</v>
      </c>
    </row>
    <row r="19" spans="1:5" ht="25.5">
      <c r="A19" s="109" t="s">
        <v>138</v>
      </c>
      <c r="B19" s="84" t="s">
        <v>139</v>
      </c>
      <c r="C19" s="37">
        <v>19</v>
      </c>
      <c r="D19" s="37">
        <v>19</v>
      </c>
      <c r="E19" s="37">
        <f t="shared" si="0"/>
        <v>100</v>
      </c>
    </row>
    <row r="20" spans="1:5" ht="30" customHeight="1">
      <c r="A20" s="109" t="s">
        <v>140</v>
      </c>
      <c r="B20" s="84" t="s">
        <v>141</v>
      </c>
      <c r="C20" s="51">
        <v>36</v>
      </c>
      <c r="D20" s="51">
        <v>36</v>
      </c>
      <c r="E20" s="37">
        <f t="shared" si="0"/>
        <v>100</v>
      </c>
    </row>
    <row r="21" spans="1:5" ht="15.75" customHeight="1">
      <c r="A21" s="108" t="s">
        <v>218</v>
      </c>
      <c r="B21" s="81" t="s">
        <v>219</v>
      </c>
      <c r="C21" s="36">
        <f>C22</f>
        <v>2.9</v>
      </c>
      <c r="D21" s="36">
        <f>D22</f>
        <v>2.9</v>
      </c>
      <c r="E21" s="36">
        <f t="shared" si="0"/>
        <v>100</v>
      </c>
    </row>
    <row r="22" spans="1:5" ht="54" customHeight="1">
      <c r="A22" s="109" t="s">
        <v>220</v>
      </c>
      <c r="B22" s="80" t="s">
        <v>221</v>
      </c>
      <c r="C22" s="51">
        <v>2.9</v>
      </c>
      <c r="D22" s="51">
        <v>2.9</v>
      </c>
      <c r="E22" s="37">
        <f t="shared" si="0"/>
        <v>100</v>
      </c>
    </row>
    <row r="23" spans="1:5" ht="16.5" customHeight="1">
      <c r="A23" s="108" t="s">
        <v>142</v>
      </c>
      <c r="B23" s="81" t="s">
        <v>143</v>
      </c>
      <c r="C23" s="47">
        <f>C24</f>
        <v>25.4</v>
      </c>
      <c r="D23" s="47">
        <f>D24</f>
        <v>25.4</v>
      </c>
      <c r="E23" s="36">
        <f t="shared" si="0"/>
        <v>100</v>
      </c>
    </row>
    <row r="24" spans="1:5" ht="55.5" customHeight="1">
      <c r="A24" s="109" t="s">
        <v>144</v>
      </c>
      <c r="B24" s="80" t="s">
        <v>156</v>
      </c>
      <c r="C24" s="51">
        <v>25.4</v>
      </c>
      <c r="D24" s="51">
        <v>25.4</v>
      </c>
      <c r="E24" s="37">
        <f t="shared" si="0"/>
        <v>100</v>
      </c>
    </row>
    <row r="25" spans="1:5" ht="16.5" customHeight="1">
      <c r="A25" s="108" t="s">
        <v>155</v>
      </c>
      <c r="B25" s="81" t="s">
        <v>154</v>
      </c>
      <c r="C25" s="47">
        <v>6.8</v>
      </c>
      <c r="D25" s="47">
        <v>6.8</v>
      </c>
      <c r="E25" s="36">
        <f t="shared" si="0"/>
        <v>100</v>
      </c>
    </row>
    <row r="26" spans="1:5" ht="21.75" customHeight="1">
      <c r="A26" s="109" t="s">
        <v>222</v>
      </c>
      <c r="B26" s="80" t="s">
        <v>223</v>
      </c>
      <c r="C26" s="51">
        <v>9.1</v>
      </c>
      <c r="D26" s="51">
        <v>9.1</v>
      </c>
      <c r="E26" s="37">
        <f t="shared" si="0"/>
        <v>100</v>
      </c>
    </row>
    <row r="27" spans="1:5" ht="22.5" customHeight="1">
      <c r="A27" s="107" t="s">
        <v>225</v>
      </c>
      <c r="B27" s="82" t="s">
        <v>224</v>
      </c>
      <c r="C27" s="35">
        <f>C28</f>
        <v>0.3</v>
      </c>
      <c r="D27" s="35">
        <f>D28</f>
        <v>0.3</v>
      </c>
      <c r="E27" s="35">
        <f t="shared" si="0"/>
        <v>100</v>
      </c>
    </row>
    <row r="28" spans="1:5" ht="18.75" customHeight="1">
      <c r="A28" s="110" t="s">
        <v>252</v>
      </c>
      <c r="B28" s="80" t="s">
        <v>253</v>
      </c>
      <c r="C28" s="51">
        <v>0.3</v>
      </c>
      <c r="D28" s="51">
        <v>0.3</v>
      </c>
      <c r="E28" s="37">
        <f t="shared" si="0"/>
        <v>100</v>
      </c>
    </row>
    <row r="29" spans="1:5" ht="22.5" customHeight="1">
      <c r="A29" s="107" t="s">
        <v>145</v>
      </c>
      <c r="B29" s="82" t="s">
        <v>146</v>
      </c>
      <c r="C29" s="35">
        <f>C30+C46+C43+C41</f>
        <v>3742.9999999999995</v>
      </c>
      <c r="D29" s="35">
        <f>D30+D46+D43+D41</f>
        <v>3729.5</v>
      </c>
      <c r="E29" s="35">
        <f t="shared" si="0"/>
        <v>99.6</v>
      </c>
    </row>
    <row r="30" spans="1:5" ht="25.5">
      <c r="A30" s="108" t="s">
        <v>147</v>
      </c>
      <c r="B30" s="83" t="s">
        <v>148</v>
      </c>
      <c r="C30" s="36">
        <f>C31+C34+C36+C39</f>
        <v>3649.3999999999996</v>
      </c>
      <c r="D30" s="36">
        <f>D31+D34+D36+D39</f>
        <v>3635.9</v>
      </c>
      <c r="E30" s="36">
        <f t="shared" si="0"/>
        <v>99.6</v>
      </c>
    </row>
    <row r="31" spans="1:5" ht="19.5" customHeight="1">
      <c r="A31" s="108" t="s">
        <v>173</v>
      </c>
      <c r="B31" s="83" t="s">
        <v>157</v>
      </c>
      <c r="C31" s="67">
        <f>C32+C33</f>
        <v>2437.6</v>
      </c>
      <c r="D31" s="67">
        <f>D32+D33</f>
        <v>2437.6</v>
      </c>
      <c r="E31" s="36">
        <f t="shared" si="0"/>
        <v>100</v>
      </c>
    </row>
    <row r="32" spans="1:5" ht="17.25" customHeight="1">
      <c r="A32" s="109" t="s">
        <v>174</v>
      </c>
      <c r="B32" s="84" t="s">
        <v>158</v>
      </c>
      <c r="C32" s="38">
        <v>1326.8</v>
      </c>
      <c r="D32" s="38">
        <v>1326.8</v>
      </c>
      <c r="E32" s="37">
        <f t="shared" si="0"/>
        <v>100</v>
      </c>
    </row>
    <row r="33" spans="1:5" ht="25.5">
      <c r="A33" s="109" t="s">
        <v>175</v>
      </c>
      <c r="B33" s="84" t="s">
        <v>159</v>
      </c>
      <c r="C33" s="37">
        <v>1110.8</v>
      </c>
      <c r="D33" s="37">
        <v>1110.8</v>
      </c>
      <c r="E33" s="37">
        <f t="shared" si="0"/>
        <v>100</v>
      </c>
    </row>
    <row r="34" spans="1:5" ht="25.5">
      <c r="A34" s="108" t="s">
        <v>176</v>
      </c>
      <c r="B34" s="83" t="s">
        <v>163</v>
      </c>
      <c r="C34" s="36">
        <f>C35</f>
        <v>586.8</v>
      </c>
      <c r="D34" s="36">
        <f>D35</f>
        <v>576.2</v>
      </c>
      <c r="E34" s="36">
        <f t="shared" si="0"/>
        <v>98.2</v>
      </c>
    </row>
    <row r="35" spans="1:5" ht="15.75">
      <c r="A35" s="109" t="s">
        <v>177</v>
      </c>
      <c r="B35" s="84" t="s">
        <v>162</v>
      </c>
      <c r="C35" s="37">
        <v>586.8</v>
      </c>
      <c r="D35" s="37">
        <v>576.2</v>
      </c>
      <c r="E35" s="37">
        <f t="shared" si="0"/>
        <v>98.2</v>
      </c>
    </row>
    <row r="36" spans="1:5" ht="17.25" customHeight="1">
      <c r="A36" s="108" t="s">
        <v>178</v>
      </c>
      <c r="B36" s="83" t="s">
        <v>160</v>
      </c>
      <c r="C36" s="67">
        <f>C37+C38</f>
        <v>92.5</v>
      </c>
      <c r="D36" s="67">
        <f>D37+D38</f>
        <v>92.5</v>
      </c>
      <c r="E36" s="36">
        <f t="shared" si="0"/>
        <v>100</v>
      </c>
    </row>
    <row r="37" spans="1:5" ht="25.5">
      <c r="A37" s="109" t="s">
        <v>179</v>
      </c>
      <c r="B37" s="84" t="s">
        <v>161</v>
      </c>
      <c r="C37" s="37">
        <v>92.1</v>
      </c>
      <c r="D37" s="37">
        <v>92.1</v>
      </c>
      <c r="E37" s="37">
        <f t="shared" si="0"/>
        <v>100</v>
      </c>
    </row>
    <row r="38" spans="1:5" ht="25.5" customHeight="1">
      <c r="A38" s="109" t="s">
        <v>180</v>
      </c>
      <c r="B38" s="84" t="s">
        <v>167</v>
      </c>
      <c r="C38" s="38">
        <v>0.4</v>
      </c>
      <c r="D38" s="38">
        <v>0.4</v>
      </c>
      <c r="E38" s="37">
        <f t="shared" si="0"/>
        <v>100</v>
      </c>
    </row>
    <row r="39" spans="1:5" ht="18" customHeight="1">
      <c r="A39" s="108" t="s">
        <v>184</v>
      </c>
      <c r="B39" s="83" t="s">
        <v>0</v>
      </c>
      <c r="C39" s="36">
        <f>C40+C45</f>
        <v>532.5</v>
      </c>
      <c r="D39" s="36">
        <f>D40+D45</f>
        <v>529.6</v>
      </c>
      <c r="E39" s="36">
        <f t="shared" si="0"/>
        <v>99.5</v>
      </c>
    </row>
    <row r="40" spans="1:5" ht="51">
      <c r="A40" s="109" t="s">
        <v>181</v>
      </c>
      <c r="B40" s="84" t="s">
        <v>168</v>
      </c>
      <c r="C40" s="37">
        <v>532.5</v>
      </c>
      <c r="D40" s="37">
        <v>529.6</v>
      </c>
      <c r="E40" s="37">
        <f>ROUND(D40/C40*100,1)</f>
        <v>99.5</v>
      </c>
    </row>
    <row r="41" spans="1:5" ht="25.5">
      <c r="A41" s="111" t="s">
        <v>255</v>
      </c>
      <c r="B41" s="59" t="s">
        <v>256</v>
      </c>
      <c r="C41" s="115">
        <f>C42</f>
        <v>8.5</v>
      </c>
      <c r="D41" s="115">
        <f>D42</f>
        <v>8.5</v>
      </c>
      <c r="E41" s="36">
        <f t="shared" si="0"/>
        <v>100</v>
      </c>
    </row>
    <row r="42" spans="1:5" ht="30">
      <c r="A42" s="112" t="s">
        <v>257</v>
      </c>
      <c r="B42" s="105" t="s">
        <v>258</v>
      </c>
      <c r="C42" s="37">
        <v>8.5</v>
      </c>
      <c r="D42" s="37">
        <v>8.5</v>
      </c>
      <c r="E42" s="37">
        <f t="shared" si="0"/>
        <v>100</v>
      </c>
    </row>
    <row r="43" spans="1:5" ht="28.5">
      <c r="A43" s="111" t="s">
        <v>259</v>
      </c>
      <c r="B43" s="106" t="s">
        <v>254</v>
      </c>
      <c r="C43" s="115">
        <f>C44</f>
        <v>51.2</v>
      </c>
      <c r="D43" s="115">
        <f>D44</f>
        <v>51.2</v>
      </c>
      <c r="E43" s="36">
        <f t="shared" si="0"/>
        <v>100</v>
      </c>
    </row>
    <row r="44" spans="1:5" ht="30">
      <c r="A44" s="112" t="s">
        <v>260</v>
      </c>
      <c r="B44" s="105" t="s">
        <v>261</v>
      </c>
      <c r="C44" s="37">
        <v>51.2</v>
      </c>
      <c r="D44" s="37">
        <v>51.2</v>
      </c>
      <c r="E44" s="37">
        <f t="shared" si="0"/>
        <v>100</v>
      </c>
    </row>
    <row r="45" spans="1:5" ht="15.75" hidden="1">
      <c r="A45" s="109"/>
      <c r="B45" s="84"/>
      <c r="C45" s="37"/>
      <c r="D45" s="37"/>
      <c r="E45" s="37"/>
    </row>
    <row r="46" spans="1:5" ht="15" customHeight="1">
      <c r="A46" s="113" t="s">
        <v>151</v>
      </c>
      <c r="B46" s="88" t="s">
        <v>152</v>
      </c>
      <c r="C46" s="36">
        <f>C47+C48</f>
        <v>33.9</v>
      </c>
      <c r="D46" s="36">
        <f>D47+D48</f>
        <v>33.9</v>
      </c>
      <c r="E46" s="36">
        <f t="shared" si="0"/>
        <v>100</v>
      </c>
    </row>
    <row r="47" spans="1:5" ht="45">
      <c r="A47" s="116" t="s">
        <v>262</v>
      </c>
      <c r="B47" s="105" t="s">
        <v>263</v>
      </c>
      <c r="C47" s="37">
        <v>33.9</v>
      </c>
      <c r="D47" s="37">
        <v>33.9</v>
      </c>
      <c r="E47" s="37">
        <f>ROUND(D47/C47*100,1)</f>
        <v>100</v>
      </c>
    </row>
    <row r="48" spans="1:5" ht="30" customHeight="1">
      <c r="A48" s="114" t="s">
        <v>153</v>
      </c>
      <c r="B48" s="89" t="s">
        <v>150</v>
      </c>
      <c r="C48" s="37">
        <v>0</v>
      </c>
      <c r="D48" s="37">
        <v>0</v>
      </c>
      <c r="E48" s="36">
        <v>0</v>
      </c>
    </row>
    <row r="49" spans="1:5" ht="12.75" customHeight="1">
      <c r="A49" s="107"/>
      <c r="B49" s="82" t="s">
        <v>149</v>
      </c>
      <c r="C49" s="35">
        <f>C29+C5</f>
        <v>3894.3999999999996</v>
      </c>
      <c r="D49" s="35">
        <f>D29+D5</f>
        <v>3880.9</v>
      </c>
      <c r="E49" s="35">
        <f t="shared" si="0"/>
        <v>99.7</v>
      </c>
    </row>
  </sheetData>
  <sheetProtection/>
  <mergeCells count="2">
    <mergeCell ref="B1:E1"/>
    <mergeCell ref="A2:E2"/>
  </mergeCells>
  <printOptions horizontalCentered="1"/>
  <pageMargins left="0.5511811023622047" right="0.5511811023622047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7">
      <selection activeCell="E6" sqref="E6"/>
    </sheetView>
  </sheetViews>
  <sheetFormatPr defaultColWidth="9.140625" defaultRowHeight="12.75"/>
  <cols>
    <col min="1" max="1" width="74.28125" style="54" customWidth="1"/>
    <col min="2" max="3" width="4.57421875" style="54" customWidth="1"/>
    <col min="4" max="4" width="9.421875" style="54" customWidth="1"/>
    <col min="5" max="5" width="9.28125" style="54" customWidth="1"/>
    <col min="6" max="6" width="8.7109375" style="54" customWidth="1"/>
  </cols>
  <sheetData>
    <row r="1" spans="2:6" ht="63.75" customHeight="1">
      <c r="B1" s="124" t="s">
        <v>264</v>
      </c>
      <c r="C1" s="124"/>
      <c r="D1" s="124"/>
      <c r="E1" s="124"/>
      <c r="F1" s="124"/>
    </row>
    <row r="2" spans="1:6" ht="27" customHeight="1">
      <c r="A2" s="123" t="s">
        <v>265</v>
      </c>
      <c r="B2" s="123"/>
      <c r="C2" s="123"/>
      <c r="D2" s="123"/>
      <c r="E2" s="123"/>
      <c r="F2" s="123"/>
    </row>
    <row r="3" spans="1:6" ht="22.5" customHeight="1">
      <c r="A3" s="68"/>
      <c r="B3" s="68"/>
      <c r="C3" s="68"/>
      <c r="F3" s="69" t="s">
        <v>199</v>
      </c>
    </row>
    <row r="4" spans="1:6" ht="44.25" customHeight="1">
      <c r="A4" s="24" t="s">
        <v>1</v>
      </c>
      <c r="B4" s="24" t="s">
        <v>2</v>
      </c>
      <c r="C4" s="24" t="s">
        <v>3</v>
      </c>
      <c r="D4" s="70" t="s">
        <v>283</v>
      </c>
      <c r="E4" s="70" t="s">
        <v>284</v>
      </c>
      <c r="F4" s="70" t="s">
        <v>198</v>
      </c>
    </row>
    <row r="5" spans="1:6" ht="19.5" customHeight="1">
      <c r="A5" s="91" t="s">
        <v>28</v>
      </c>
      <c r="B5" s="92" t="s">
        <v>18</v>
      </c>
      <c r="C5" s="92" t="s">
        <v>200</v>
      </c>
      <c r="D5" s="93">
        <f>D6+D7+D8+D9</f>
        <v>2189</v>
      </c>
      <c r="E5" s="93">
        <f>E6+E7+E8+E9</f>
        <v>2108.7</v>
      </c>
      <c r="F5" s="93">
        <f>ROUND(E5/D5*100,1)</f>
        <v>96.3</v>
      </c>
    </row>
    <row r="6" spans="1:6" ht="24.75" customHeight="1">
      <c r="A6" s="91" t="s">
        <v>4</v>
      </c>
      <c r="B6" s="92" t="s">
        <v>18</v>
      </c>
      <c r="C6" s="92" t="s">
        <v>19</v>
      </c>
      <c r="D6" s="93">
        <v>563.5</v>
      </c>
      <c r="E6" s="93">
        <v>563.5</v>
      </c>
      <c r="F6" s="93">
        <f>ROUND(E6/D6*100,1)</f>
        <v>100</v>
      </c>
    </row>
    <row r="7" spans="1:6" ht="24">
      <c r="A7" s="91" t="s">
        <v>34</v>
      </c>
      <c r="B7" s="92" t="s">
        <v>18</v>
      </c>
      <c r="C7" s="92" t="s">
        <v>21</v>
      </c>
      <c r="D7" s="93">
        <v>1621</v>
      </c>
      <c r="E7" s="93">
        <v>1540.7</v>
      </c>
      <c r="F7" s="93">
        <f aca="true" t="shared" si="0" ref="F7:F31">ROUND(E7/D7*100,1)</f>
        <v>95</v>
      </c>
    </row>
    <row r="8" spans="1:6" ht="12.75">
      <c r="A8" s="73" t="s">
        <v>268</v>
      </c>
      <c r="B8" s="74" t="s">
        <v>18</v>
      </c>
      <c r="C8" s="74" t="s">
        <v>79</v>
      </c>
      <c r="D8" s="75">
        <v>1.5</v>
      </c>
      <c r="E8" s="75">
        <v>1.5</v>
      </c>
      <c r="F8" s="76">
        <f t="shared" si="0"/>
        <v>100</v>
      </c>
    </row>
    <row r="9" spans="1:13" ht="19.5" customHeight="1">
      <c r="A9" s="73" t="s">
        <v>5</v>
      </c>
      <c r="B9" s="74" t="s">
        <v>18</v>
      </c>
      <c r="C9" s="74">
        <v>13</v>
      </c>
      <c r="D9" s="75">
        <v>3</v>
      </c>
      <c r="E9" s="75">
        <v>3</v>
      </c>
      <c r="F9" s="76">
        <f t="shared" si="0"/>
        <v>100</v>
      </c>
      <c r="M9" s="90"/>
    </row>
    <row r="10" spans="1:6" ht="19.5" customHeight="1">
      <c r="A10" s="91" t="s">
        <v>6</v>
      </c>
      <c r="B10" s="92" t="s">
        <v>19</v>
      </c>
      <c r="C10" s="92" t="s">
        <v>200</v>
      </c>
      <c r="D10" s="93">
        <f>D11</f>
        <v>92.1</v>
      </c>
      <c r="E10" s="93">
        <f>E11</f>
        <v>92.1</v>
      </c>
      <c r="F10" s="93">
        <f t="shared" si="0"/>
        <v>100</v>
      </c>
    </row>
    <row r="11" spans="1:6" ht="19.5" customHeight="1">
      <c r="A11" s="73" t="s">
        <v>7</v>
      </c>
      <c r="B11" s="74" t="s">
        <v>19</v>
      </c>
      <c r="C11" s="74" t="s">
        <v>20</v>
      </c>
      <c r="D11" s="75">
        <v>92.1</v>
      </c>
      <c r="E11" s="75">
        <v>92.1</v>
      </c>
      <c r="F11" s="76">
        <f t="shared" si="0"/>
        <v>100</v>
      </c>
    </row>
    <row r="12" spans="1:6" ht="19.5" customHeight="1">
      <c r="A12" s="91" t="s">
        <v>43</v>
      </c>
      <c r="B12" s="92" t="s">
        <v>20</v>
      </c>
      <c r="C12" s="92" t="s">
        <v>200</v>
      </c>
      <c r="D12" s="93">
        <f>D13</f>
        <v>55.8</v>
      </c>
      <c r="E12" s="93">
        <f>E13</f>
        <v>52.6</v>
      </c>
      <c r="F12" s="93">
        <f t="shared" si="0"/>
        <v>94.3</v>
      </c>
    </row>
    <row r="13" spans="1:6" ht="19.5" customHeight="1">
      <c r="A13" s="73" t="s">
        <v>8</v>
      </c>
      <c r="B13" s="74" t="s">
        <v>20</v>
      </c>
      <c r="C13" s="74">
        <v>10</v>
      </c>
      <c r="D13" s="75">
        <v>55.8</v>
      </c>
      <c r="E13" s="75">
        <v>52.6</v>
      </c>
      <c r="F13" s="76">
        <f t="shared" si="0"/>
        <v>94.3</v>
      </c>
    </row>
    <row r="14" spans="1:6" ht="19.5" customHeight="1">
      <c r="A14" s="91" t="s">
        <v>182</v>
      </c>
      <c r="B14" s="92" t="s">
        <v>21</v>
      </c>
      <c r="C14" s="92" t="s">
        <v>200</v>
      </c>
      <c r="D14" s="93">
        <f>D15+D16</f>
        <v>532.5</v>
      </c>
      <c r="E14" s="93">
        <f>E15+E16</f>
        <v>529.6</v>
      </c>
      <c r="F14" s="93">
        <f t="shared" si="0"/>
        <v>99.5</v>
      </c>
    </row>
    <row r="15" spans="1:6" ht="18.75" customHeight="1">
      <c r="A15" s="77" t="s">
        <v>108</v>
      </c>
      <c r="B15" s="74" t="s">
        <v>21</v>
      </c>
      <c r="C15" s="74" t="s">
        <v>107</v>
      </c>
      <c r="D15" s="75">
        <v>532.5</v>
      </c>
      <c r="E15" s="75">
        <v>529.6</v>
      </c>
      <c r="F15" s="76">
        <f t="shared" si="0"/>
        <v>99.5</v>
      </c>
    </row>
    <row r="16" spans="1:6" ht="19.5" customHeight="1" hidden="1">
      <c r="A16" s="78" t="s">
        <v>188</v>
      </c>
      <c r="B16" s="74" t="s">
        <v>21</v>
      </c>
      <c r="C16" s="74" t="s">
        <v>189</v>
      </c>
      <c r="D16" s="75"/>
      <c r="E16" s="75"/>
      <c r="F16" s="76" t="e">
        <f t="shared" si="0"/>
        <v>#DIV/0!</v>
      </c>
    </row>
    <row r="17" spans="1:6" ht="19.5" customHeight="1">
      <c r="A17" s="91" t="s">
        <v>9</v>
      </c>
      <c r="B17" s="92" t="s">
        <v>22</v>
      </c>
      <c r="C17" s="92" t="s">
        <v>200</v>
      </c>
      <c r="D17" s="93">
        <f>D18+D19+D20</f>
        <v>990.1</v>
      </c>
      <c r="E17" s="93">
        <f>E18+E19+E20</f>
        <v>958.2</v>
      </c>
      <c r="F17" s="93">
        <f t="shared" si="0"/>
        <v>96.8</v>
      </c>
    </row>
    <row r="18" spans="1:6" ht="19.5" customHeight="1" hidden="1">
      <c r="A18" s="73" t="s">
        <v>116</v>
      </c>
      <c r="B18" s="74" t="s">
        <v>22</v>
      </c>
      <c r="C18" s="74" t="s">
        <v>18</v>
      </c>
      <c r="D18" s="75">
        <v>0</v>
      </c>
      <c r="E18" s="75">
        <v>0</v>
      </c>
      <c r="F18" s="76" t="e">
        <f t="shared" si="0"/>
        <v>#DIV/0!</v>
      </c>
    </row>
    <row r="19" spans="1:6" ht="19.5" customHeight="1" hidden="1">
      <c r="A19" s="73" t="s">
        <v>117</v>
      </c>
      <c r="B19" s="74" t="s">
        <v>22</v>
      </c>
      <c r="C19" s="74" t="s">
        <v>19</v>
      </c>
      <c r="D19" s="75">
        <v>0</v>
      </c>
      <c r="E19" s="75">
        <v>0</v>
      </c>
      <c r="F19" s="76" t="e">
        <f t="shared" si="0"/>
        <v>#DIV/0!</v>
      </c>
    </row>
    <row r="20" spans="1:6" ht="19.5" customHeight="1">
      <c r="A20" s="73" t="s">
        <v>10</v>
      </c>
      <c r="B20" s="74" t="s">
        <v>22</v>
      </c>
      <c r="C20" s="74" t="s">
        <v>20</v>
      </c>
      <c r="D20" s="75">
        <v>990.1</v>
      </c>
      <c r="E20" s="75">
        <v>958.2</v>
      </c>
      <c r="F20" s="76">
        <f t="shared" si="0"/>
        <v>96.8</v>
      </c>
    </row>
    <row r="21" spans="1:6" ht="19.5" customHeight="1">
      <c r="A21" s="91" t="s">
        <v>11</v>
      </c>
      <c r="B21" s="92" t="s">
        <v>23</v>
      </c>
      <c r="C21" s="92" t="s">
        <v>200</v>
      </c>
      <c r="D21" s="93">
        <f>D22</f>
        <v>3</v>
      </c>
      <c r="E21" s="93">
        <f>E22</f>
        <v>3</v>
      </c>
      <c r="F21" s="93">
        <f t="shared" si="0"/>
        <v>100</v>
      </c>
    </row>
    <row r="22" spans="1:6" ht="19.5" customHeight="1">
      <c r="A22" s="73" t="s">
        <v>170</v>
      </c>
      <c r="B22" s="74" t="s">
        <v>23</v>
      </c>
      <c r="C22" s="74" t="s">
        <v>23</v>
      </c>
      <c r="D22" s="75">
        <v>3</v>
      </c>
      <c r="E22" s="75">
        <v>3</v>
      </c>
      <c r="F22" s="76">
        <f t="shared" si="0"/>
        <v>100</v>
      </c>
    </row>
    <row r="23" spans="1:6" ht="19.5" customHeight="1">
      <c r="A23" s="91" t="s">
        <v>12</v>
      </c>
      <c r="B23" s="92" t="s">
        <v>24</v>
      </c>
      <c r="C23" s="92" t="s">
        <v>200</v>
      </c>
      <c r="D23" s="94">
        <f>D24</f>
        <v>59.9</v>
      </c>
      <c r="E23" s="94">
        <f>E24</f>
        <v>59.9</v>
      </c>
      <c r="F23" s="93">
        <f t="shared" si="0"/>
        <v>100</v>
      </c>
    </row>
    <row r="24" spans="1:6" ht="19.5" customHeight="1">
      <c r="A24" s="73" t="s">
        <v>13</v>
      </c>
      <c r="B24" s="74" t="s">
        <v>24</v>
      </c>
      <c r="C24" s="74" t="s">
        <v>18</v>
      </c>
      <c r="D24" s="75">
        <v>59.9</v>
      </c>
      <c r="E24" s="75">
        <v>59.9</v>
      </c>
      <c r="F24" s="76">
        <f t="shared" si="0"/>
        <v>100</v>
      </c>
    </row>
    <row r="25" spans="1:6" ht="19.5" customHeight="1">
      <c r="A25" s="91" t="s">
        <v>14</v>
      </c>
      <c r="B25" s="92">
        <v>10</v>
      </c>
      <c r="C25" s="92" t="s">
        <v>200</v>
      </c>
      <c r="D25" s="93">
        <f>D26+D27+D28</f>
        <v>1.1</v>
      </c>
      <c r="E25" s="93">
        <f>E26+E27+E28</f>
        <v>1.1</v>
      </c>
      <c r="F25" s="93">
        <f t="shared" si="0"/>
        <v>100</v>
      </c>
    </row>
    <row r="26" spans="1:6" ht="19.5" customHeight="1" hidden="1">
      <c r="A26" s="73" t="s">
        <v>118</v>
      </c>
      <c r="B26" s="74">
        <v>10</v>
      </c>
      <c r="C26" s="74" t="s">
        <v>18</v>
      </c>
      <c r="D26" s="75">
        <v>0</v>
      </c>
      <c r="E26" s="75">
        <v>0</v>
      </c>
      <c r="F26" s="76" t="e">
        <f t="shared" si="0"/>
        <v>#DIV/0!</v>
      </c>
    </row>
    <row r="27" spans="1:6" ht="19.5" customHeight="1">
      <c r="A27" s="73" t="s">
        <v>15</v>
      </c>
      <c r="B27" s="74">
        <v>10</v>
      </c>
      <c r="C27" s="74" t="s">
        <v>20</v>
      </c>
      <c r="D27" s="75">
        <v>1.1</v>
      </c>
      <c r="E27" s="75">
        <v>1.1</v>
      </c>
      <c r="F27" s="76">
        <f t="shared" si="0"/>
        <v>100</v>
      </c>
    </row>
    <row r="28" spans="1:6" ht="19.5" customHeight="1" hidden="1">
      <c r="A28" s="73" t="s">
        <v>53</v>
      </c>
      <c r="B28" s="74">
        <v>10</v>
      </c>
      <c r="C28" s="74" t="s">
        <v>25</v>
      </c>
      <c r="D28" s="75">
        <v>0</v>
      </c>
      <c r="E28" s="75">
        <v>0</v>
      </c>
      <c r="F28" s="76" t="e">
        <f t="shared" si="0"/>
        <v>#DIV/0!</v>
      </c>
    </row>
    <row r="29" spans="1:6" ht="19.5" customHeight="1">
      <c r="A29" s="91" t="s">
        <v>54</v>
      </c>
      <c r="B29" s="92">
        <v>11</v>
      </c>
      <c r="C29" s="92" t="s">
        <v>200</v>
      </c>
      <c r="D29" s="93">
        <f>D30</f>
        <v>0.9</v>
      </c>
      <c r="E29" s="93">
        <f>E30</f>
        <v>0.9</v>
      </c>
      <c r="F29" s="93">
        <f t="shared" si="0"/>
        <v>100</v>
      </c>
    </row>
    <row r="30" spans="1:6" ht="19.5" customHeight="1">
      <c r="A30" s="73" t="s">
        <v>16</v>
      </c>
      <c r="B30" s="74">
        <v>11</v>
      </c>
      <c r="C30" s="74" t="s">
        <v>22</v>
      </c>
      <c r="D30" s="75">
        <v>0.9</v>
      </c>
      <c r="E30" s="75">
        <v>0.9</v>
      </c>
      <c r="F30" s="76">
        <f t="shared" si="0"/>
        <v>100</v>
      </c>
    </row>
    <row r="31" spans="1:6" ht="19.5" customHeight="1">
      <c r="A31" s="95" t="s">
        <v>17</v>
      </c>
      <c r="B31" s="92"/>
      <c r="C31" s="92"/>
      <c r="D31" s="93">
        <f>D5+D10+D12+D14+D17+D21+D23+D25+D29</f>
        <v>3924.4</v>
      </c>
      <c r="E31" s="93">
        <f>E5+E10+E12+E14+E17+E21+E23+E25+E29</f>
        <v>3806.1</v>
      </c>
      <c r="F31" s="93">
        <f t="shared" si="0"/>
        <v>97</v>
      </c>
    </row>
  </sheetData>
  <sheetProtection/>
  <mergeCells count="2">
    <mergeCell ref="A2:F2"/>
    <mergeCell ref="B1:F1"/>
  </mergeCells>
  <printOptions horizontalCentered="1"/>
  <pageMargins left="0.5511811023622047" right="0.35433070866141736" top="0.3937007874015748" bottom="0.1968503937007874" header="0.5118110236220472" footer="0.5118110236220472"/>
  <pageSetup fitToHeight="2" fitToWidth="2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71.00390625" style="0" customWidth="1"/>
    <col min="2" max="2" width="5.00390625" style="0" customWidth="1"/>
    <col min="3" max="3" width="4.00390625" style="0" customWidth="1"/>
    <col min="4" max="4" width="4.140625" style="0" customWidth="1"/>
    <col min="5" max="5" width="11.57421875" style="0" customWidth="1"/>
    <col min="6" max="6" width="4.7109375" style="0" customWidth="1"/>
    <col min="7" max="9" width="9.57421875" style="0" customWidth="1"/>
  </cols>
  <sheetData>
    <row r="1" spans="2:9" ht="50.25" customHeight="1">
      <c r="B1" s="126" t="s">
        <v>266</v>
      </c>
      <c r="C1" s="126"/>
      <c r="D1" s="126"/>
      <c r="E1" s="126"/>
      <c r="F1" s="126"/>
      <c r="G1" s="126"/>
      <c r="H1" s="126"/>
      <c r="I1" s="126"/>
    </row>
    <row r="2" spans="1:9" ht="23.25" customHeight="1">
      <c r="A2" s="125" t="s">
        <v>267</v>
      </c>
      <c r="B2" s="125"/>
      <c r="C2" s="125"/>
      <c r="D2" s="125"/>
      <c r="E2" s="125"/>
      <c r="F2" s="125"/>
      <c r="G2" s="125"/>
      <c r="H2" s="125"/>
      <c r="I2" s="125"/>
    </row>
    <row r="3" spans="1:9" ht="17.25" customHeight="1">
      <c r="A3" s="127"/>
      <c r="B3" s="127"/>
      <c r="C3" s="127"/>
      <c r="D3" s="127"/>
      <c r="E3" s="127"/>
      <c r="F3" s="127"/>
      <c r="G3" s="127"/>
      <c r="I3" s="69" t="s">
        <v>199</v>
      </c>
    </row>
    <row r="4" spans="1:9" ht="12.75" customHeight="1" hidden="1">
      <c r="A4" s="62"/>
      <c r="B4" s="62"/>
      <c r="C4" s="62"/>
      <c r="D4" s="62"/>
      <c r="E4" s="62"/>
      <c r="F4" s="62"/>
      <c r="G4" s="62"/>
      <c r="H4" s="62"/>
      <c r="I4" s="62"/>
    </row>
    <row r="5" spans="1:9" ht="40.5" customHeight="1">
      <c r="A5" s="24" t="s">
        <v>1</v>
      </c>
      <c r="B5" s="24" t="s">
        <v>192</v>
      </c>
      <c r="C5" s="24" t="s">
        <v>2</v>
      </c>
      <c r="D5" s="24" t="s">
        <v>3</v>
      </c>
      <c r="E5" s="24" t="s">
        <v>26</v>
      </c>
      <c r="F5" s="24" t="s">
        <v>27</v>
      </c>
      <c r="G5" s="66" t="s">
        <v>197</v>
      </c>
      <c r="H5" s="66" t="s">
        <v>285</v>
      </c>
      <c r="I5" s="66" t="s">
        <v>198</v>
      </c>
    </row>
    <row r="6" spans="1:9" ht="12.75" customHeight="1">
      <c r="A6" s="30" t="s">
        <v>226</v>
      </c>
      <c r="B6" s="29">
        <v>227</v>
      </c>
      <c r="C6" s="32"/>
      <c r="D6" s="32"/>
      <c r="E6" s="29"/>
      <c r="F6" s="29"/>
      <c r="G6" s="36">
        <f>G108</f>
        <v>3924.4</v>
      </c>
      <c r="H6" s="36">
        <f>H108</f>
        <v>3806.1</v>
      </c>
      <c r="I6" s="36">
        <f>ROUND(H6/G6*100,1)</f>
        <v>97</v>
      </c>
    </row>
    <row r="7" spans="1:9" ht="12.75">
      <c r="A7" s="28" t="s">
        <v>28</v>
      </c>
      <c r="B7" s="27">
        <v>227</v>
      </c>
      <c r="C7" s="34" t="s">
        <v>18</v>
      </c>
      <c r="D7" s="34"/>
      <c r="E7" s="27"/>
      <c r="F7" s="27"/>
      <c r="G7" s="35">
        <f>G8+G13++G33</f>
        <v>2189</v>
      </c>
      <c r="H7" s="35">
        <f>H8+H13++H33</f>
        <v>2108.7</v>
      </c>
      <c r="I7" s="35">
        <f aca="true" t="shared" si="0" ref="I7:I21">ROUND(H7/G7*100,1)</f>
        <v>96.3</v>
      </c>
    </row>
    <row r="8" spans="1:9" ht="24" customHeight="1">
      <c r="A8" s="28" t="s">
        <v>4</v>
      </c>
      <c r="B8" s="27">
        <v>227</v>
      </c>
      <c r="C8" s="34" t="s">
        <v>18</v>
      </c>
      <c r="D8" s="34" t="s">
        <v>19</v>
      </c>
      <c r="E8" s="65"/>
      <c r="F8" s="65"/>
      <c r="G8" s="35">
        <f aca="true" t="shared" si="1" ref="G8:H11">G9</f>
        <v>563.5</v>
      </c>
      <c r="H8" s="35">
        <f t="shared" si="1"/>
        <v>563.5</v>
      </c>
      <c r="I8" s="35">
        <f t="shared" si="0"/>
        <v>100</v>
      </c>
    </row>
    <row r="9" spans="1:9" ht="13.5" customHeight="1">
      <c r="A9" s="25" t="s">
        <v>29</v>
      </c>
      <c r="B9" s="24">
        <v>227</v>
      </c>
      <c r="C9" s="23" t="s">
        <v>18</v>
      </c>
      <c r="D9" s="23" t="s">
        <v>19</v>
      </c>
      <c r="E9" s="24" t="s">
        <v>57</v>
      </c>
      <c r="F9" s="24"/>
      <c r="G9" s="37">
        <f t="shared" si="1"/>
        <v>563.5</v>
      </c>
      <c r="H9" s="37">
        <f t="shared" si="1"/>
        <v>563.5</v>
      </c>
      <c r="I9" s="37">
        <f t="shared" si="0"/>
        <v>100</v>
      </c>
    </row>
    <row r="10" spans="1:9" ht="16.5" customHeight="1">
      <c r="A10" s="25" t="s">
        <v>30</v>
      </c>
      <c r="B10" s="24">
        <v>227</v>
      </c>
      <c r="C10" s="23" t="s">
        <v>18</v>
      </c>
      <c r="D10" s="23" t="s">
        <v>19</v>
      </c>
      <c r="E10" s="24" t="s">
        <v>58</v>
      </c>
      <c r="F10" s="24"/>
      <c r="G10" s="37">
        <f t="shared" si="1"/>
        <v>563.5</v>
      </c>
      <c r="H10" s="37">
        <f t="shared" si="1"/>
        <v>563.5</v>
      </c>
      <c r="I10" s="37">
        <f t="shared" si="0"/>
        <v>100</v>
      </c>
    </row>
    <row r="11" spans="1:9" ht="12.75" customHeight="1">
      <c r="A11" s="25" t="s">
        <v>31</v>
      </c>
      <c r="B11" s="24">
        <v>227</v>
      </c>
      <c r="C11" s="23" t="s">
        <v>18</v>
      </c>
      <c r="D11" s="23" t="s">
        <v>19</v>
      </c>
      <c r="E11" s="24" t="s">
        <v>59</v>
      </c>
      <c r="F11" s="24"/>
      <c r="G11" s="37">
        <f t="shared" si="1"/>
        <v>563.5</v>
      </c>
      <c r="H11" s="37">
        <f t="shared" si="1"/>
        <v>563.5</v>
      </c>
      <c r="I11" s="37">
        <f t="shared" si="0"/>
        <v>100</v>
      </c>
    </row>
    <row r="12" spans="1:9" ht="13.5" customHeight="1">
      <c r="A12" s="25" t="s">
        <v>32</v>
      </c>
      <c r="B12" s="24">
        <v>227</v>
      </c>
      <c r="C12" s="23" t="s">
        <v>18</v>
      </c>
      <c r="D12" s="23" t="s">
        <v>19</v>
      </c>
      <c r="E12" s="24" t="s">
        <v>59</v>
      </c>
      <c r="F12" s="24">
        <v>120</v>
      </c>
      <c r="G12" s="37">
        <v>563.5</v>
      </c>
      <c r="H12" s="37">
        <v>563.5</v>
      </c>
      <c r="I12" s="37">
        <f>ROUND(H12/G12*100,1)</f>
        <v>100</v>
      </c>
    </row>
    <row r="13" spans="1:9" ht="26.25" customHeight="1">
      <c r="A13" s="28" t="s">
        <v>34</v>
      </c>
      <c r="B13" s="27">
        <v>227</v>
      </c>
      <c r="C13" s="34" t="s">
        <v>18</v>
      </c>
      <c r="D13" s="34" t="s">
        <v>21</v>
      </c>
      <c r="E13" s="27"/>
      <c r="F13" s="27"/>
      <c r="G13" s="35">
        <f>G17+G14+G22</f>
        <v>1621.0000000000002</v>
      </c>
      <c r="H13" s="35">
        <f>H17+H14+H22</f>
        <v>1540.7</v>
      </c>
      <c r="I13" s="35">
        <f t="shared" si="0"/>
        <v>95</v>
      </c>
    </row>
    <row r="14" spans="1:9" ht="12.75">
      <c r="A14" s="48" t="s">
        <v>37</v>
      </c>
      <c r="B14" s="24">
        <v>227</v>
      </c>
      <c r="C14" s="23" t="s">
        <v>18</v>
      </c>
      <c r="D14" s="23" t="s">
        <v>21</v>
      </c>
      <c r="E14" s="24" t="s">
        <v>61</v>
      </c>
      <c r="F14" s="24"/>
      <c r="G14" s="38">
        <f>G15</f>
        <v>0.4</v>
      </c>
      <c r="H14" s="38">
        <f>H15</f>
        <v>0.4</v>
      </c>
      <c r="I14" s="37">
        <f>ROUND(H14/G14*100,1)</f>
        <v>100</v>
      </c>
    </row>
    <row r="15" spans="1:9" ht="39.75" customHeight="1">
      <c r="A15" s="48" t="s">
        <v>171</v>
      </c>
      <c r="B15" s="24">
        <v>227</v>
      </c>
      <c r="C15" s="23" t="s">
        <v>18</v>
      </c>
      <c r="D15" s="23" t="s">
        <v>21</v>
      </c>
      <c r="E15" s="24" t="s">
        <v>106</v>
      </c>
      <c r="F15" s="24"/>
      <c r="G15" s="38">
        <f>G16</f>
        <v>0.4</v>
      </c>
      <c r="H15" s="38">
        <f>H16</f>
        <v>0.4</v>
      </c>
      <c r="I15" s="37">
        <f>ROUND(H15/G15*100,1)</f>
        <v>100</v>
      </c>
    </row>
    <row r="16" spans="1:9" ht="14.25" customHeight="1">
      <c r="A16" s="25" t="s">
        <v>35</v>
      </c>
      <c r="B16" s="24">
        <v>227</v>
      </c>
      <c r="C16" s="23" t="s">
        <v>18</v>
      </c>
      <c r="D16" s="23" t="s">
        <v>21</v>
      </c>
      <c r="E16" s="24" t="s">
        <v>106</v>
      </c>
      <c r="F16" s="24">
        <v>240</v>
      </c>
      <c r="G16" s="38">
        <v>0.4</v>
      </c>
      <c r="H16" s="38">
        <v>0.4</v>
      </c>
      <c r="I16" s="37">
        <f>ROUND(H16/G16*100,1)</f>
        <v>100</v>
      </c>
    </row>
    <row r="17" spans="1:9" ht="13.5" customHeight="1">
      <c r="A17" s="25" t="s">
        <v>29</v>
      </c>
      <c r="B17" s="24">
        <v>227</v>
      </c>
      <c r="C17" s="23" t="s">
        <v>18</v>
      </c>
      <c r="D17" s="23" t="s">
        <v>21</v>
      </c>
      <c r="E17" s="24" t="s">
        <v>57</v>
      </c>
      <c r="F17" s="24"/>
      <c r="G17" s="38">
        <f>G18</f>
        <v>1434.0000000000002</v>
      </c>
      <c r="H17" s="38">
        <f>H18</f>
        <v>1353.7</v>
      </c>
      <c r="I17" s="37">
        <f t="shared" si="0"/>
        <v>94.4</v>
      </c>
    </row>
    <row r="18" spans="1:9" ht="12.75" customHeight="1">
      <c r="A18" s="25" t="s">
        <v>31</v>
      </c>
      <c r="B18" s="24">
        <v>227</v>
      </c>
      <c r="C18" s="23" t="s">
        <v>18</v>
      </c>
      <c r="D18" s="23" t="s">
        <v>21</v>
      </c>
      <c r="E18" s="24" t="s">
        <v>60</v>
      </c>
      <c r="F18" s="24"/>
      <c r="G18" s="37">
        <f>SUM(G19:G21)</f>
        <v>1434.0000000000002</v>
      </c>
      <c r="H18" s="37">
        <f>SUM(H19:H21)</f>
        <v>1353.7</v>
      </c>
      <c r="I18" s="37">
        <f t="shared" si="0"/>
        <v>94.4</v>
      </c>
    </row>
    <row r="19" spans="1:9" ht="12.75" customHeight="1">
      <c r="A19" s="25" t="s">
        <v>32</v>
      </c>
      <c r="B19" s="24">
        <v>227</v>
      </c>
      <c r="C19" s="23" t="s">
        <v>18</v>
      </c>
      <c r="D19" s="23" t="s">
        <v>21</v>
      </c>
      <c r="E19" s="24" t="s">
        <v>60</v>
      </c>
      <c r="F19" s="24">
        <v>120</v>
      </c>
      <c r="G19" s="38">
        <v>967.2</v>
      </c>
      <c r="H19" s="38">
        <v>967.2</v>
      </c>
      <c r="I19" s="37">
        <f>ROUND(H19/G19*100,1)</f>
        <v>100</v>
      </c>
    </row>
    <row r="20" spans="1:9" ht="14.25" customHeight="1">
      <c r="A20" s="25" t="s">
        <v>35</v>
      </c>
      <c r="B20" s="24">
        <v>227</v>
      </c>
      <c r="C20" s="23" t="s">
        <v>18</v>
      </c>
      <c r="D20" s="23" t="s">
        <v>21</v>
      </c>
      <c r="E20" s="24" t="s">
        <v>60</v>
      </c>
      <c r="F20" s="24">
        <v>240</v>
      </c>
      <c r="G20" s="61">
        <v>455.1</v>
      </c>
      <c r="H20" s="61">
        <v>374.8</v>
      </c>
      <c r="I20" s="37">
        <f t="shared" si="0"/>
        <v>82.4</v>
      </c>
    </row>
    <row r="21" spans="1:9" ht="12.75">
      <c r="A21" s="25" t="s">
        <v>36</v>
      </c>
      <c r="B21" s="24">
        <v>227</v>
      </c>
      <c r="C21" s="23" t="s">
        <v>18</v>
      </c>
      <c r="D21" s="23" t="s">
        <v>21</v>
      </c>
      <c r="E21" s="24" t="s">
        <v>60</v>
      </c>
      <c r="F21" s="24">
        <v>850</v>
      </c>
      <c r="G21" s="37">
        <v>11.7</v>
      </c>
      <c r="H21" s="37">
        <v>11.7</v>
      </c>
      <c r="I21" s="37">
        <f t="shared" si="0"/>
        <v>100</v>
      </c>
    </row>
    <row r="22" spans="1:9" ht="38.25" customHeight="1">
      <c r="A22" s="96" t="s">
        <v>227</v>
      </c>
      <c r="B22" s="32">
        <v>227</v>
      </c>
      <c r="C22" s="32" t="s">
        <v>18</v>
      </c>
      <c r="D22" s="32" t="s">
        <v>21</v>
      </c>
      <c r="E22" s="29" t="s">
        <v>62</v>
      </c>
      <c r="F22" s="29"/>
      <c r="G22" s="36">
        <f>G23+G25+G27+G29+G31</f>
        <v>186.6</v>
      </c>
      <c r="H22" s="36">
        <f>H23+H25+H27+H29+H31</f>
        <v>186.6</v>
      </c>
      <c r="I22" s="36">
        <f aca="true" t="shared" si="2" ref="I22:I72">ROUND(H22/G22*100,1)</f>
        <v>100</v>
      </c>
    </row>
    <row r="23" spans="1:9" ht="29.25" customHeight="1">
      <c r="A23" s="39" t="s">
        <v>232</v>
      </c>
      <c r="B23" s="23">
        <v>227</v>
      </c>
      <c r="C23" s="23" t="s">
        <v>18</v>
      </c>
      <c r="D23" s="23" t="s">
        <v>21</v>
      </c>
      <c r="E23" s="24" t="s">
        <v>109</v>
      </c>
      <c r="F23" s="24"/>
      <c r="G23" s="37">
        <f>G24</f>
        <v>66.7</v>
      </c>
      <c r="H23" s="37">
        <f>H24</f>
        <v>66.7</v>
      </c>
      <c r="I23" s="37">
        <f>ROUND(H23/G23*100,1)</f>
        <v>100</v>
      </c>
    </row>
    <row r="24" spans="1:9" ht="15" customHeight="1">
      <c r="A24" s="39" t="s">
        <v>0</v>
      </c>
      <c r="B24" s="23">
        <v>227</v>
      </c>
      <c r="C24" s="23" t="s">
        <v>18</v>
      </c>
      <c r="D24" s="23" t="s">
        <v>21</v>
      </c>
      <c r="E24" s="24" t="s">
        <v>109</v>
      </c>
      <c r="F24" s="24">
        <v>540</v>
      </c>
      <c r="G24" s="37">
        <v>66.7</v>
      </c>
      <c r="H24" s="37">
        <v>66.7</v>
      </c>
      <c r="I24" s="37">
        <f>ROUND(H24/G24*100,1)</f>
        <v>100</v>
      </c>
    </row>
    <row r="25" spans="1:9" ht="14.25" customHeight="1">
      <c r="A25" s="39" t="s">
        <v>112</v>
      </c>
      <c r="B25" s="23">
        <v>227</v>
      </c>
      <c r="C25" s="23" t="s">
        <v>18</v>
      </c>
      <c r="D25" s="23" t="s">
        <v>21</v>
      </c>
      <c r="E25" s="24" t="s">
        <v>110</v>
      </c>
      <c r="F25" s="24"/>
      <c r="G25" s="37">
        <f>G26</f>
        <v>19.8</v>
      </c>
      <c r="H25" s="37">
        <f>H26</f>
        <v>19.8</v>
      </c>
      <c r="I25" s="37">
        <f t="shared" si="2"/>
        <v>100</v>
      </c>
    </row>
    <row r="26" spans="1:9" ht="12.75">
      <c r="A26" s="39" t="s">
        <v>0</v>
      </c>
      <c r="B26" s="23">
        <v>227</v>
      </c>
      <c r="C26" s="23" t="s">
        <v>18</v>
      </c>
      <c r="D26" s="23" t="s">
        <v>21</v>
      </c>
      <c r="E26" s="24" t="s">
        <v>110</v>
      </c>
      <c r="F26" s="24">
        <v>540</v>
      </c>
      <c r="G26" s="37">
        <v>19.8</v>
      </c>
      <c r="H26" s="37">
        <v>19.8</v>
      </c>
      <c r="I26" s="37">
        <f t="shared" si="2"/>
        <v>100</v>
      </c>
    </row>
    <row r="27" spans="1:9" ht="25.5">
      <c r="A27" s="39" t="s">
        <v>230</v>
      </c>
      <c r="B27" s="23">
        <v>227</v>
      </c>
      <c r="C27" s="23" t="s">
        <v>18</v>
      </c>
      <c r="D27" s="23" t="s">
        <v>21</v>
      </c>
      <c r="E27" s="24" t="s">
        <v>228</v>
      </c>
      <c r="F27" s="24"/>
      <c r="G27" s="37">
        <f>G28</f>
        <v>0.9</v>
      </c>
      <c r="H27" s="37">
        <f>H28</f>
        <v>0.9</v>
      </c>
      <c r="I27" s="37">
        <f t="shared" si="2"/>
        <v>100</v>
      </c>
    </row>
    <row r="28" spans="1:9" ht="12.75">
      <c r="A28" s="39" t="s">
        <v>0</v>
      </c>
      <c r="B28" s="23">
        <v>227</v>
      </c>
      <c r="C28" s="23" t="s">
        <v>18</v>
      </c>
      <c r="D28" s="23" t="s">
        <v>21</v>
      </c>
      <c r="E28" s="24" t="s">
        <v>228</v>
      </c>
      <c r="F28" s="24">
        <v>540</v>
      </c>
      <c r="G28" s="37">
        <v>0.9</v>
      </c>
      <c r="H28" s="37">
        <v>0.9</v>
      </c>
      <c r="I28" s="37">
        <f t="shared" si="2"/>
        <v>100</v>
      </c>
    </row>
    <row r="29" spans="1:9" ht="25.5">
      <c r="A29" s="39" t="s">
        <v>229</v>
      </c>
      <c r="B29" s="23">
        <v>227</v>
      </c>
      <c r="C29" s="23" t="s">
        <v>18</v>
      </c>
      <c r="D29" s="23" t="s">
        <v>21</v>
      </c>
      <c r="E29" s="24" t="s">
        <v>231</v>
      </c>
      <c r="F29" s="24"/>
      <c r="G29" s="37">
        <f>G30</f>
        <v>18.6</v>
      </c>
      <c r="H29" s="37">
        <f>H30</f>
        <v>18.6</v>
      </c>
      <c r="I29" s="37">
        <f t="shared" si="2"/>
        <v>100</v>
      </c>
    </row>
    <row r="30" spans="1:9" ht="13.5" thickBot="1">
      <c r="A30" s="39" t="s">
        <v>0</v>
      </c>
      <c r="B30" s="23">
        <v>227</v>
      </c>
      <c r="C30" s="23" t="s">
        <v>18</v>
      </c>
      <c r="D30" s="23" t="s">
        <v>21</v>
      </c>
      <c r="E30" s="24" t="s">
        <v>231</v>
      </c>
      <c r="F30" s="24">
        <v>540</v>
      </c>
      <c r="G30" s="37">
        <v>18.6</v>
      </c>
      <c r="H30" s="37">
        <v>18.6</v>
      </c>
      <c r="I30" s="37">
        <f t="shared" si="2"/>
        <v>100</v>
      </c>
    </row>
    <row r="31" spans="1:9" ht="20.25" customHeight="1" thickBot="1">
      <c r="A31" s="117" t="s">
        <v>269</v>
      </c>
      <c r="B31" s="23">
        <v>227</v>
      </c>
      <c r="C31" s="23" t="s">
        <v>18</v>
      </c>
      <c r="D31" s="23" t="s">
        <v>21</v>
      </c>
      <c r="E31" s="24" t="s">
        <v>270</v>
      </c>
      <c r="F31" s="29"/>
      <c r="G31" s="37">
        <f>G32</f>
        <v>80.6</v>
      </c>
      <c r="H31" s="37">
        <f>H32</f>
        <v>80.6</v>
      </c>
      <c r="I31" s="37">
        <f>ROUND(H31/G31*100,1)</f>
        <v>100</v>
      </c>
    </row>
    <row r="32" spans="1:9" ht="13.5" thickBot="1">
      <c r="A32" s="117" t="s">
        <v>0</v>
      </c>
      <c r="B32" s="23">
        <v>227</v>
      </c>
      <c r="C32" s="23" t="s">
        <v>18</v>
      </c>
      <c r="D32" s="23" t="s">
        <v>21</v>
      </c>
      <c r="E32" s="24" t="s">
        <v>270</v>
      </c>
      <c r="F32" s="24">
        <v>540</v>
      </c>
      <c r="G32" s="37">
        <v>80.6</v>
      </c>
      <c r="H32" s="37">
        <v>80.6</v>
      </c>
      <c r="I32" s="37">
        <f>ROUND(H32/G32*100,1)</f>
        <v>100</v>
      </c>
    </row>
    <row r="33" spans="1:9" ht="13.5" thickBot="1">
      <c r="A33" s="28" t="s">
        <v>5</v>
      </c>
      <c r="B33" s="27">
        <v>227</v>
      </c>
      <c r="C33" s="34" t="s">
        <v>18</v>
      </c>
      <c r="D33" s="34">
        <v>13</v>
      </c>
      <c r="E33" s="27"/>
      <c r="F33" s="27"/>
      <c r="G33" s="35">
        <f>G36+G34</f>
        <v>4.5</v>
      </c>
      <c r="H33" s="35">
        <f>H36+H34</f>
        <v>4.5</v>
      </c>
      <c r="I33" s="35">
        <f t="shared" si="2"/>
        <v>100</v>
      </c>
    </row>
    <row r="34" spans="1:9" ht="13.5" thickBot="1">
      <c r="A34" s="118" t="s">
        <v>38</v>
      </c>
      <c r="B34" s="23">
        <v>227</v>
      </c>
      <c r="C34" s="23" t="s">
        <v>18</v>
      </c>
      <c r="D34" s="23" t="s">
        <v>79</v>
      </c>
      <c r="E34" s="24" t="s">
        <v>63</v>
      </c>
      <c r="F34" s="24"/>
      <c r="G34" s="43">
        <f aca="true" t="shared" si="3" ref="G34:H37">G35</f>
        <v>1.5</v>
      </c>
      <c r="H34" s="43">
        <f t="shared" si="3"/>
        <v>1.5</v>
      </c>
      <c r="I34" s="37">
        <f t="shared" si="2"/>
        <v>100</v>
      </c>
    </row>
    <row r="35" spans="1:9" ht="13.5" thickBot="1">
      <c r="A35" s="120" t="s">
        <v>271</v>
      </c>
      <c r="B35" s="23">
        <v>227</v>
      </c>
      <c r="C35" s="23" t="s">
        <v>18</v>
      </c>
      <c r="D35" s="23" t="s">
        <v>79</v>
      </c>
      <c r="E35" s="24" t="s">
        <v>63</v>
      </c>
      <c r="F35" s="24">
        <v>360</v>
      </c>
      <c r="G35" s="37">
        <v>1.5</v>
      </c>
      <c r="H35" s="37">
        <v>1.5</v>
      </c>
      <c r="I35" s="37">
        <f t="shared" si="2"/>
        <v>100</v>
      </c>
    </row>
    <row r="36" spans="1:9" ht="12.75" customHeight="1">
      <c r="A36" s="25" t="s">
        <v>39</v>
      </c>
      <c r="B36" s="24">
        <v>227</v>
      </c>
      <c r="C36" s="23" t="s">
        <v>18</v>
      </c>
      <c r="D36" s="23">
        <v>13</v>
      </c>
      <c r="E36" s="24" t="s">
        <v>64</v>
      </c>
      <c r="F36" s="24"/>
      <c r="G36" s="37">
        <f t="shared" si="3"/>
        <v>3</v>
      </c>
      <c r="H36" s="37">
        <f t="shared" si="3"/>
        <v>3</v>
      </c>
      <c r="I36" s="37">
        <f t="shared" si="2"/>
        <v>100</v>
      </c>
    </row>
    <row r="37" spans="1:9" ht="12.75">
      <c r="A37" s="40" t="s">
        <v>41</v>
      </c>
      <c r="B37" s="42">
        <v>227</v>
      </c>
      <c r="C37" s="41" t="s">
        <v>18</v>
      </c>
      <c r="D37" s="41">
        <v>13</v>
      </c>
      <c r="E37" s="24" t="s">
        <v>65</v>
      </c>
      <c r="F37" s="42"/>
      <c r="G37" s="43">
        <f t="shared" si="3"/>
        <v>3</v>
      </c>
      <c r="H37" s="43">
        <f t="shared" si="3"/>
        <v>3</v>
      </c>
      <c r="I37" s="37">
        <f t="shared" si="2"/>
        <v>100</v>
      </c>
    </row>
    <row r="38" spans="1:9" ht="12.75">
      <c r="A38" s="25" t="s">
        <v>36</v>
      </c>
      <c r="B38" s="24">
        <v>227</v>
      </c>
      <c r="C38" s="23" t="s">
        <v>18</v>
      </c>
      <c r="D38" s="23">
        <v>13</v>
      </c>
      <c r="E38" s="24" t="s">
        <v>65</v>
      </c>
      <c r="F38" s="24">
        <v>850</v>
      </c>
      <c r="G38" s="37">
        <v>3</v>
      </c>
      <c r="H38" s="37">
        <v>3</v>
      </c>
      <c r="I38" s="37">
        <f t="shared" si="2"/>
        <v>100</v>
      </c>
    </row>
    <row r="39" spans="1:9" ht="12.75">
      <c r="A39" s="28" t="s">
        <v>6</v>
      </c>
      <c r="B39" s="27">
        <v>227</v>
      </c>
      <c r="C39" s="34" t="s">
        <v>19</v>
      </c>
      <c r="D39" s="34"/>
      <c r="E39" s="27"/>
      <c r="F39" s="27"/>
      <c r="G39" s="35">
        <f aca="true" t="shared" si="4" ref="G39:H41">G40</f>
        <v>92.1</v>
      </c>
      <c r="H39" s="35">
        <f t="shared" si="4"/>
        <v>92.1</v>
      </c>
      <c r="I39" s="35">
        <f t="shared" si="2"/>
        <v>100</v>
      </c>
    </row>
    <row r="40" spans="1:9" ht="12.75">
      <c r="A40" s="30" t="s">
        <v>7</v>
      </c>
      <c r="B40" s="29">
        <v>227</v>
      </c>
      <c r="C40" s="32" t="s">
        <v>19</v>
      </c>
      <c r="D40" s="32" t="s">
        <v>20</v>
      </c>
      <c r="E40" s="29"/>
      <c r="F40" s="29"/>
      <c r="G40" s="36">
        <f>G41</f>
        <v>92.1</v>
      </c>
      <c r="H40" s="36">
        <f t="shared" si="4"/>
        <v>92.1</v>
      </c>
      <c r="I40" s="36">
        <f t="shared" si="2"/>
        <v>100</v>
      </c>
    </row>
    <row r="41" spans="1:9" ht="12.75">
      <c r="A41" s="25" t="s">
        <v>37</v>
      </c>
      <c r="B41" s="24">
        <v>227</v>
      </c>
      <c r="C41" s="23" t="s">
        <v>19</v>
      </c>
      <c r="D41" s="23" t="s">
        <v>20</v>
      </c>
      <c r="E41" s="24" t="s">
        <v>61</v>
      </c>
      <c r="F41" s="24"/>
      <c r="G41" s="37">
        <f>G42</f>
        <v>92.1</v>
      </c>
      <c r="H41" s="37">
        <f t="shared" si="4"/>
        <v>92.1</v>
      </c>
      <c r="I41" s="37">
        <f t="shared" si="2"/>
        <v>100</v>
      </c>
    </row>
    <row r="42" spans="1:9" ht="13.5" customHeight="1">
      <c r="A42" s="25" t="s">
        <v>42</v>
      </c>
      <c r="B42" s="24">
        <v>227</v>
      </c>
      <c r="C42" s="23" t="s">
        <v>19</v>
      </c>
      <c r="D42" s="23" t="s">
        <v>20</v>
      </c>
      <c r="E42" s="24" t="s">
        <v>66</v>
      </c>
      <c r="F42" s="24"/>
      <c r="G42" s="37">
        <f>G43+G44</f>
        <v>92.1</v>
      </c>
      <c r="H42" s="37">
        <f>H43+H44</f>
        <v>92.1</v>
      </c>
      <c r="I42" s="37">
        <f t="shared" si="2"/>
        <v>100</v>
      </c>
    </row>
    <row r="43" spans="1:9" ht="12.75" customHeight="1">
      <c r="A43" s="25" t="s">
        <v>32</v>
      </c>
      <c r="B43" s="24">
        <v>227</v>
      </c>
      <c r="C43" s="23" t="s">
        <v>19</v>
      </c>
      <c r="D43" s="23" t="s">
        <v>20</v>
      </c>
      <c r="E43" s="24" t="s">
        <v>66</v>
      </c>
      <c r="F43" s="24">
        <v>120</v>
      </c>
      <c r="G43" s="44">
        <v>78.1</v>
      </c>
      <c r="H43" s="44">
        <v>78.1</v>
      </c>
      <c r="I43" s="37">
        <f t="shared" si="2"/>
        <v>100</v>
      </c>
    </row>
    <row r="44" spans="1:9" ht="12.75" customHeight="1">
      <c r="A44" s="25" t="s">
        <v>35</v>
      </c>
      <c r="B44" s="24">
        <v>227</v>
      </c>
      <c r="C44" s="23" t="s">
        <v>19</v>
      </c>
      <c r="D44" s="23" t="s">
        <v>20</v>
      </c>
      <c r="E44" s="24" t="s">
        <v>233</v>
      </c>
      <c r="F44" s="24">
        <v>240</v>
      </c>
      <c r="G44" s="37">
        <v>14</v>
      </c>
      <c r="H44" s="37">
        <v>14</v>
      </c>
      <c r="I44" s="37">
        <f>ROUND(H44/G44*100,1)</f>
        <v>100</v>
      </c>
    </row>
    <row r="45" spans="1:9" ht="14.25" customHeight="1">
      <c r="A45" s="28" t="s">
        <v>43</v>
      </c>
      <c r="B45" s="27">
        <v>227</v>
      </c>
      <c r="C45" s="34" t="s">
        <v>20</v>
      </c>
      <c r="D45" s="34"/>
      <c r="E45" s="27"/>
      <c r="F45" s="27"/>
      <c r="G45" s="35">
        <f aca="true" t="shared" si="5" ref="G45:H48">G46</f>
        <v>55.8</v>
      </c>
      <c r="H45" s="35">
        <f t="shared" si="5"/>
        <v>52.6</v>
      </c>
      <c r="I45" s="35">
        <f t="shared" si="2"/>
        <v>94.3</v>
      </c>
    </row>
    <row r="46" spans="1:9" ht="12.75">
      <c r="A46" s="30" t="s">
        <v>8</v>
      </c>
      <c r="B46" s="29">
        <v>227</v>
      </c>
      <c r="C46" s="32" t="s">
        <v>20</v>
      </c>
      <c r="D46" s="32">
        <v>10</v>
      </c>
      <c r="E46" s="29"/>
      <c r="F46" s="29"/>
      <c r="G46" s="36">
        <f t="shared" si="5"/>
        <v>55.8</v>
      </c>
      <c r="H46" s="36">
        <f t="shared" si="5"/>
        <v>52.6</v>
      </c>
      <c r="I46" s="36">
        <f t="shared" si="2"/>
        <v>94.3</v>
      </c>
    </row>
    <row r="47" spans="1:9" ht="25.5" customHeight="1">
      <c r="A47" s="25" t="s">
        <v>44</v>
      </c>
      <c r="B47" s="24">
        <v>227</v>
      </c>
      <c r="C47" s="23" t="s">
        <v>20</v>
      </c>
      <c r="D47" s="23">
        <v>10</v>
      </c>
      <c r="E47" s="24" t="s">
        <v>67</v>
      </c>
      <c r="F47" s="24"/>
      <c r="G47" s="37">
        <f>G48+G50</f>
        <v>55.8</v>
      </c>
      <c r="H47" s="37">
        <f>H48+H50</f>
        <v>52.6</v>
      </c>
      <c r="I47" s="37">
        <f t="shared" si="2"/>
        <v>94.3</v>
      </c>
    </row>
    <row r="48" spans="1:9" ht="12.75">
      <c r="A48" s="25" t="s">
        <v>45</v>
      </c>
      <c r="B48" s="24">
        <v>227</v>
      </c>
      <c r="C48" s="23" t="s">
        <v>20</v>
      </c>
      <c r="D48" s="23">
        <v>10</v>
      </c>
      <c r="E48" s="24" t="s">
        <v>68</v>
      </c>
      <c r="F48" s="24"/>
      <c r="G48" s="37">
        <f t="shared" si="5"/>
        <v>55.8</v>
      </c>
      <c r="H48" s="37">
        <f t="shared" si="5"/>
        <v>52.6</v>
      </c>
      <c r="I48" s="37">
        <f t="shared" si="2"/>
        <v>94.3</v>
      </c>
    </row>
    <row r="49" spans="1:9" ht="12.75" customHeight="1">
      <c r="A49" s="25" t="s">
        <v>35</v>
      </c>
      <c r="B49" s="24">
        <v>227</v>
      </c>
      <c r="C49" s="23" t="s">
        <v>20</v>
      </c>
      <c r="D49" s="23">
        <v>10</v>
      </c>
      <c r="E49" s="24" t="s">
        <v>68</v>
      </c>
      <c r="F49" s="24">
        <v>240</v>
      </c>
      <c r="G49" s="37">
        <v>55.8</v>
      </c>
      <c r="H49" s="37">
        <v>52.6</v>
      </c>
      <c r="I49" s="37">
        <f t="shared" si="2"/>
        <v>94.3</v>
      </c>
    </row>
    <row r="50" spans="1:9" ht="12.75" customHeight="1" hidden="1">
      <c r="A50" s="33" t="s">
        <v>205</v>
      </c>
      <c r="B50" s="24">
        <v>227</v>
      </c>
      <c r="C50" s="23" t="s">
        <v>20</v>
      </c>
      <c r="D50" s="23" t="s">
        <v>119</v>
      </c>
      <c r="E50" s="24" t="s">
        <v>206</v>
      </c>
      <c r="F50" s="24"/>
      <c r="G50" s="37">
        <f>G51</f>
        <v>0</v>
      </c>
      <c r="H50" s="37">
        <f>H51</f>
        <v>0</v>
      </c>
      <c r="I50" s="37" t="e">
        <f t="shared" si="2"/>
        <v>#DIV/0!</v>
      </c>
    </row>
    <row r="51" spans="1:9" ht="12.75" customHeight="1" hidden="1">
      <c r="A51" s="25" t="s">
        <v>40</v>
      </c>
      <c r="B51" s="24">
        <v>227</v>
      </c>
      <c r="C51" s="23" t="s">
        <v>20</v>
      </c>
      <c r="D51" s="23" t="s">
        <v>119</v>
      </c>
      <c r="E51" s="24" t="s">
        <v>206</v>
      </c>
      <c r="F51" s="24">
        <v>240</v>
      </c>
      <c r="G51" s="37">
        <v>0</v>
      </c>
      <c r="H51" s="37">
        <v>0</v>
      </c>
      <c r="I51" s="37" t="e">
        <f t="shared" si="2"/>
        <v>#DIV/0!</v>
      </c>
    </row>
    <row r="52" spans="1:9" ht="12.75">
      <c r="A52" s="28" t="s">
        <v>193</v>
      </c>
      <c r="B52" s="34">
        <v>227</v>
      </c>
      <c r="C52" s="45" t="s">
        <v>21</v>
      </c>
      <c r="D52" s="34"/>
      <c r="E52" s="27"/>
      <c r="F52" s="27"/>
      <c r="G52" s="35">
        <f>G53</f>
        <v>532.5</v>
      </c>
      <c r="H52" s="35">
        <f>H53</f>
        <v>529.6</v>
      </c>
      <c r="I52" s="35">
        <f t="shared" si="2"/>
        <v>99.5</v>
      </c>
    </row>
    <row r="53" spans="1:9" ht="12.75">
      <c r="A53" s="58" t="s">
        <v>108</v>
      </c>
      <c r="B53" s="32">
        <v>227</v>
      </c>
      <c r="C53" s="32" t="s">
        <v>21</v>
      </c>
      <c r="D53" s="32" t="s">
        <v>107</v>
      </c>
      <c r="E53" s="31"/>
      <c r="F53" s="29"/>
      <c r="G53" s="36">
        <f>G54+G61</f>
        <v>532.5</v>
      </c>
      <c r="H53" s="36">
        <f>H54+H61</f>
        <v>529.6</v>
      </c>
      <c r="I53" s="36">
        <f t="shared" si="2"/>
        <v>99.5</v>
      </c>
    </row>
    <row r="54" spans="1:9" ht="14.25" customHeight="1">
      <c r="A54" s="63" t="s">
        <v>113</v>
      </c>
      <c r="B54" s="23">
        <v>227</v>
      </c>
      <c r="C54" s="23" t="s">
        <v>21</v>
      </c>
      <c r="D54" s="23" t="s">
        <v>107</v>
      </c>
      <c r="E54" s="24" t="s">
        <v>114</v>
      </c>
      <c r="F54" s="24"/>
      <c r="G54" s="37">
        <f>G55+G57+G59</f>
        <v>532.5</v>
      </c>
      <c r="H54" s="37">
        <f>H55+H57+H59</f>
        <v>529.6</v>
      </c>
      <c r="I54" s="37">
        <f t="shared" si="2"/>
        <v>99.5</v>
      </c>
    </row>
    <row r="55" spans="1:9" ht="12.75">
      <c r="A55" s="46" t="s">
        <v>115</v>
      </c>
      <c r="B55" s="23">
        <v>227</v>
      </c>
      <c r="C55" s="23" t="s">
        <v>21</v>
      </c>
      <c r="D55" s="23" t="s">
        <v>107</v>
      </c>
      <c r="E55" s="24" t="s">
        <v>111</v>
      </c>
      <c r="F55" s="24"/>
      <c r="G55" s="37">
        <f>G56</f>
        <v>532.5</v>
      </c>
      <c r="H55" s="37">
        <f>H56</f>
        <v>529.6</v>
      </c>
      <c r="I55" s="37">
        <f t="shared" si="2"/>
        <v>99.5</v>
      </c>
    </row>
    <row r="56" spans="1:9" ht="14.25" customHeight="1">
      <c r="A56" s="25" t="s">
        <v>35</v>
      </c>
      <c r="B56" s="23">
        <v>227</v>
      </c>
      <c r="C56" s="23" t="s">
        <v>21</v>
      </c>
      <c r="D56" s="23" t="s">
        <v>107</v>
      </c>
      <c r="E56" s="24" t="s">
        <v>111</v>
      </c>
      <c r="F56" s="24">
        <v>240</v>
      </c>
      <c r="G56" s="37">
        <v>532.5</v>
      </c>
      <c r="H56" s="37">
        <v>529.6</v>
      </c>
      <c r="I56" s="37">
        <f t="shared" si="2"/>
        <v>99.5</v>
      </c>
    </row>
    <row r="57" spans="1:9" ht="51" customHeight="1" hidden="1">
      <c r="A57" s="25" t="s">
        <v>207</v>
      </c>
      <c r="B57" s="23">
        <v>227</v>
      </c>
      <c r="C57" s="23" t="s">
        <v>21</v>
      </c>
      <c r="D57" s="23" t="s">
        <v>107</v>
      </c>
      <c r="E57" s="24" t="s">
        <v>208</v>
      </c>
      <c r="F57" s="24"/>
      <c r="G57" s="37">
        <f>G58</f>
        <v>0</v>
      </c>
      <c r="H57" s="37">
        <f>H58</f>
        <v>0</v>
      </c>
      <c r="I57" s="37" t="e">
        <f t="shared" si="2"/>
        <v>#DIV/0!</v>
      </c>
    </row>
    <row r="58" spans="1:9" ht="14.25" customHeight="1" hidden="1">
      <c r="A58" s="25" t="s">
        <v>35</v>
      </c>
      <c r="B58" s="23">
        <v>227</v>
      </c>
      <c r="C58" s="23" t="s">
        <v>21</v>
      </c>
      <c r="D58" s="23" t="s">
        <v>107</v>
      </c>
      <c r="E58" s="24" t="s">
        <v>208</v>
      </c>
      <c r="F58" s="24">
        <v>240</v>
      </c>
      <c r="G58" s="37">
        <v>0</v>
      </c>
      <c r="H58" s="37">
        <v>0</v>
      </c>
      <c r="I58" s="37" t="e">
        <f t="shared" si="2"/>
        <v>#DIV/0!</v>
      </c>
    </row>
    <row r="59" spans="1:9" ht="27" customHeight="1" hidden="1">
      <c r="A59" s="25" t="s">
        <v>187</v>
      </c>
      <c r="B59" s="23">
        <v>227</v>
      </c>
      <c r="C59" s="23" t="s">
        <v>21</v>
      </c>
      <c r="D59" s="23" t="s">
        <v>107</v>
      </c>
      <c r="E59" s="24" t="s">
        <v>186</v>
      </c>
      <c r="F59" s="24"/>
      <c r="G59" s="37">
        <f>G60</f>
        <v>0</v>
      </c>
      <c r="H59" s="37">
        <f>H60</f>
        <v>0</v>
      </c>
      <c r="I59" s="37" t="e">
        <f t="shared" si="2"/>
        <v>#DIV/0!</v>
      </c>
    </row>
    <row r="60" spans="1:9" ht="12.75" customHeight="1" hidden="1">
      <c r="A60" s="25" t="s">
        <v>35</v>
      </c>
      <c r="B60" s="23">
        <v>227</v>
      </c>
      <c r="C60" s="23" t="s">
        <v>21</v>
      </c>
      <c r="D60" s="23" t="s">
        <v>107</v>
      </c>
      <c r="E60" s="24" t="s">
        <v>186</v>
      </c>
      <c r="F60" s="24">
        <v>240</v>
      </c>
      <c r="G60" s="37"/>
      <c r="H60" s="37"/>
      <c r="I60" s="37" t="e">
        <f t="shared" si="2"/>
        <v>#DIV/0!</v>
      </c>
    </row>
    <row r="61" spans="1:9" ht="13.5" customHeight="1" hidden="1">
      <c r="A61" s="60" t="s">
        <v>188</v>
      </c>
      <c r="B61" s="23">
        <v>227</v>
      </c>
      <c r="C61" s="32" t="s">
        <v>21</v>
      </c>
      <c r="D61" s="32" t="s">
        <v>189</v>
      </c>
      <c r="E61" s="29"/>
      <c r="F61" s="29"/>
      <c r="G61" s="36">
        <f aca="true" t="shared" si="6" ref="G61:H63">G62</f>
        <v>0</v>
      </c>
      <c r="H61" s="36">
        <f t="shared" si="6"/>
        <v>0</v>
      </c>
      <c r="I61" s="36" t="e">
        <f t="shared" si="2"/>
        <v>#DIV/0!</v>
      </c>
    </row>
    <row r="62" spans="1:9" ht="13.5" customHeight="1" hidden="1">
      <c r="A62" s="25" t="s">
        <v>33</v>
      </c>
      <c r="B62" s="23">
        <v>227</v>
      </c>
      <c r="C62" s="23" t="s">
        <v>21</v>
      </c>
      <c r="D62" s="23" t="s">
        <v>189</v>
      </c>
      <c r="E62" s="24" t="s">
        <v>62</v>
      </c>
      <c r="F62" s="24"/>
      <c r="G62" s="37">
        <f t="shared" si="6"/>
        <v>0</v>
      </c>
      <c r="H62" s="37">
        <f t="shared" si="6"/>
        <v>0</v>
      </c>
      <c r="I62" s="37" t="e">
        <f t="shared" si="2"/>
        <v>#DIV/0!</v>
      </c>
    </row>
    <row r="63" spans="1:9" ht="13.5" customHeight="1" hidden="1">
      <c r="A63" s="25" t="s">
        <v>190</v>
      </c>
      <c r="B63" s="23">
        <v>227</v>
      </c>
      <c r="C63" s="23" t="s">
        <v>21</v>
      </c>
      <c r="D63" s="23" t="s">
        <v>189</v>
      </c>
      <c r="E63" s="24" t="s">
        <v>191</v>
      </c>
      <c r="F63" s="24"/>
      <c r="G63" s="37">
        <f t="shared" si="6"/>
        <v>0</v>
      </c>
      <c r="H63" s="37">
        <f t="shared" si="6"/>
        <v>0</v>
      </c>
      <c r="I63" s="37" t="e">
        <f t="shared" si="2"/>
        <v>#DIV/0!</v>
      </c>
    </row>
    <row r="64" spans="1:9" ht="13.5" customHeight="1" hidden="1">
      <c r="A64" s="25" t="s">
        <v>0</v>
      </c>
      <c r="B64" s="23">
        <v>227</v>
      </c>
      <c r="C64" s="23" t="s">
        <v>21</v>
      </c>
      <c r="D64" s="23" t="s">
        <v>189</v>
      </c>
      <c r="E64" s="24" t="s">
        <v>191</v>
      </c>
      <c r="F64" s="24">
        <v>540</v>
      </c>
      <c r="G64" s="37"/>
      <c r="H64" s="37"/>
      <c r="I64" s="37" t="e">
        <f t="shared" si="2"/>
        <v>#DIV/0!</v>
      </c>
    </row>
    <row r="65" spans="1:9" ht="12.75" customHeight="1">
      <c r="A65" s="28" t="s">
        <v>9</v>
      </c>
      <c r="B65" s="27">
        <v>227</v>
      </c>
      <c r="C65" s="34" t="s">
        <v>22</v>
      </c>
      <c r="D65" s="34"/>
      <c r="E65" s="27"/>
      <c r="F65" s="27"/>
      <c r="G65" s="35">
        <f>G66</f>
        <v>990.0999999999999</v>
      </c>
      <c r="H65" s="35">
        <f>H66</f>
        <v>958.2</v>
      </c>
      <c r="I65" s="35">
        <f t="shared" si="2"/>
        <v>96.8</v>
      </c>
    </row>
    <row r="66" spans="1:9" ht="12.75">
      <c r="A66" s="30" t="s">
        <v>10</v>
      </c>
      <c r="B66" s="29">
        <v>227</v>
      </c>
      <c r="C66" s="32" t="s">
        <v>22</v>
      </c>
      <c r="D66" s="32" t="s">
        <v>20</v>
      </c>
      <c r="E66" s="29"/>
      <c r="F66" s="29"/>
      <c r="G66" s="36">
        <f>G67</f>
        <v>990.0999999999999</v>
      </c>
      <c r="H66" s="36">
        <f>H67</f>
        <v>958.2</v>
      </c>
      <c r="I66" s="36">
        <f t="shared" si="2"/>
        <v>96.8</v>
      </c>
    </row>
    <row r="67" spans="1:9" ht="12.75" customHeight="1">
      <c r="A67" s="25" t="s">
        <v>46</v>
      </c>
      <c r="B67" s="24">
        <v>227</v>
      </c>
      <c r="C67" s="23" t="s">
        <v>22</v>
      </c>
      <c r="D67" s="23" t="s">
        <v>20</v>
      </c>
      <c r="E67" s="24" t="s">
        <v>69</v>
      </c>
      <c r="F67" s="24"/>
      <c r="G67" s="37">
        <f>G72+G74+G68+G76+G70</f>
        <v>990.0999999999999</v>
      </c>
      <c r="H67" s="37">
        <f>H72+H74+H68+H76+H70</f>
        <v>958.2</v>
      </c>
      <c r="I67" s="37">
        <f t="shared" si="2"/>
        <v>96.8</v>
      </c>
    </row>
    <row r="68" spans="1:9" ht="33.75" customHeight="1">
      <c r="A68" s="79" t="s">
        <v>194</v>
      </c>
      <c r="B68" s="50">
        <v>227</v>
      </c>
      <c r="C68" s="49" t="s">
        <v>22</v>
      </c>
      <c r="D68" s="49" t="s">
        <v>20</v>
      </c>
      <c r="E68" s="50" t="s">
        <v>209</v>
      </c>
      <c r="F68" s="24"/>
      <c r="G68" s="37">
        <f>G69</f>
        <v>374</v>
      </c>
      <c r="H68" s="37">
        <f>H69</f>
        <v>363.6</v>
      </c>
      <c r="I68" s="37">
        <f>ROUND(H68/G68*100,1)</f>
        <v>97.2</v>
      </c>
    </row>
    <row r="69" spans="1:9" ht="12.75" customHeight="1">
      <c r="A69" s="25" t="s">
        <v>35</v>
      </c>
      <c r="B69" s="50">
        <v>227</v>
      </c>
      <c r="C69" s="49" t="s">
        <v>22</v>
      </c>
      <c r="D69" s="49" t="s">
        <v>20</v>
      </c>
      <c r="E69" s="50" t="s">
        <v>209</v>
      </c>
      <c r="F69" s="24">
        <v>240</v>
      </c>
      <c r="G69" s="37">
        <v>374</v>
      </c>
      <c r="H69" s="37">
        <v>363.6</v>
      </c>
      <c r="I69" s="37">
        <f>ROUND(H69/G69*100,1)</f>
        <v>97.2</v>
      </c>
    </row>
    <row r="70" spans="1:9" ht="12.75" customHeight="1">
      <c r="A70" s="79" t="s">
        <v>272</v>
      </c>
      <c r="B70" s="50">
        <v>227</v>
      </c>
      <c r="C70" s="49" t="s">
        <v>22</v>
      </c>
      <c r="D70" s="49" t="s">
        <v>20</v>
      </c>
      <c r="E70" s="50" t="s">
        <v>273</v>
      </c>
      <c r="F70" s="24"/>
      <c r="G70" s="37">
        <f>G71</f>
        <v>138.7</v>
      </c>
      <c r="H70" s="37">
        <f>H71</f>
        <v>138.7</v>
      </c>
      <c r="I70" s="37">
        <f>ROUND(H70/G70*100,1)</f>
        <v>100</v>
      </c>
    </row>
    <row r="71" spans="1:9" ht="12.75" customHeight="1">
      <c r="A71" s="25" t="s">
        <v>274</v>
      </c>
      <c r="B71" s="50">
        <v>227</v>
      </c>
      <c r="C71" s="49" t="s">
        <v>22</v>
      </c>
      <c r="D71" s="49" t="s">
        <v>20</v>
      </c>
      <c r="E71" s="50" t="s">
        <v>273</v>
      </c>
      <c r="F71" s="24">
        <v>240</v>
      </c>
      <c r="G71" s="37">
        <v>138.7</v>
      </c>
      <c r="H71" s="37">
        <v>138.7</v>
      </c>
      <c r="I71" s="37">
        <f>ROUND(H71/G71*100,1)</f>
        <v>100</v>
      </c>
    </row>
    <row r="72" spans="1:9" ht="12.75">
      <c r="A72" s="25" t="s">
        <v>166</v>
      </c>
      <c r="B72" s="24">
        <v>227</v>
      </c>
      <c r="C72" s="23" t="s">
        <v>22</v>
      </c>
      <c r="D72" s="23" t="s">
        <v>20</v>
      </c>
      <c r="E72" s="24" t="s">
        <v>70</v>
      </c>
      <c r="F72" s="24"/>
      <c r="G72" s="37">
        <f>G73</f>
        <v>3.8</v>
      </c>
      <c r="H72" s="37">
        <f>H73</f>
        <v>3.8</v>
      </c>
      <c r="I72" s="37">
        <f t="shared" si="2"/>
        <v>100</v>
      </c>
    </row>
    <row r="73" spans="1:9" ht="13.5" customHeight="1">
      <c r="A73" s="25" t="s">
        <v>35</v>
      </c>
      <c r="B73" s="24">
        <v>227</v>
      </c>
      <c r="C73" s="23" t="s">
        <v>22</v>
      </c>
      <c r="D73" s="23" t="s">
        <v>20</v>
      </c>
      <c r="E73" s="24" t="s">
        <v>70</v>
      </c>
      <c r="F73" s="24">
        <v>240</v>
      </c>
      <c r="G73" s="37">
        <v>3.8</v>
      </c>
      <c r="H73" s="37">
        <v>3.8</v>
      </c>
      <c r="I73" s="37">
        <f aca="true" t="shared" si="7" ref="I73:I108">ROUND(H73/G73*100,1)</f>
        <v>100</v>
      </c>
    </row>
    <row r="74" spans="1:9" ht="12.75" customHeight="1">
      <c r="A74" s="25" t="s">
        <v>47</v>
      </c>
      <c r="B74" s="24">
        <v>227</v>
      </c>
      <c r="C74" s="23" t="s">
        <v>22</v>
      </c>
      <c r="D74" s="23" t="s">
        <v>20</v>
      </c>
      <c r="E74" s="24" t="s">
        <v>71</v>
      </c>
      <c r="F74" s="24"/>
      <c r="G74" s="37">
        <f>G75</f>
        <v>171</v>
      </c>
      <c r="H74" s="37">
        <f>H75</f>
        <v>149.5</v>
      </c>
      <c r="I74" s="37">
        <f t="shared" si="7"/>
        <v>87.4</v>
      </c>
    </row>
    <row r="75" spans="1:9" ht="12.75" customHeight="1">
      <c r="A75" s="25" t="s">
        <v>35</v>
      </c>
      <c r="B75" s="24">
        <v>227</v>
      </c>
      <c r="C75" s="23" t="s">
        <v>22</v>
      </c>
      <c r="D75" s="23" t="s">
        <v>20</v>
      </c>
      <c r="E75" s="24" t="s">
        <v>71</v>
      </c>
      <c r="F75" s="24">
        <v>240</v>
      </c>
      <c r="G75" s="37">
        <v>171</v>
      </c>
      <c r="H75" s="37">
        <v>149.5</v>
      </c>
      <c r="I75" s="37">
        <f t="shared" si="7"/>
        <v>87.4</v>
      </c>
    </row>
    <row r="76" spans="1:9" ht="12.75" customHeight="1">
      <c r="A76" s="64" t="s">
        <v>185</v>
      </c>
      <c r="B76" s="24">
        <v>227</v>
      </c>
      <c r="C76" s="23" t="s">
        <v>22</v>
      </c>
      <c r="D76" s="23" t="s">
        <v>20</v>
      </c>
      <c r="E76" s="24" t="s">
        <v>165</v>
      </c>
      <c r="F76" s="24"/>
      <c r="G76" s="37">
        <f>G77</f>
        <v>302.6</v>
      </c>
      <c r="H76" s="37">
        <f>H77</f>
        <v>302.6</v>
      </c>
      <c r="I76" s="37">
        <f t="shared" si="7"/>
        <v>100</v>
      </c>
    </row>
    <row r="77" spans="1:9" ht="13.5" customHeight="1">
      <c r="A77" s="25" t="s">
        <v>40</v>
      </c>
      <c r="B77" s="24">
        <v>227</v>
      </c>
      <c r="C77" s="23" t="s">
        <v>22</v>
      </c>
      <c r="D77" s="23" t="s">
        <v>20</v>
      </c>
      <c r="E77" s="24" t="s">
        <v>165</v>
      </c>
      <c r="F77" s="24">
        <v>240</v>
      </c>
      <c r="G77" s="37">
        <v>302.6</v>
      </c>
      <c r="H77" s="37">
        <v>302.6</v>
      </c>
      <c r="I77" s="37">
        <f t="shared" si="7"/>
        <v>100</v>
      </c>
    </row>
    <row r="78" spans="1:9" ht="12.75">
      <c r="A78" s="28" t="s">
        <v>11</v>
      </c>
      <c r="B78" s="27">
        <v>227</v>
      </c>
      <c r="C78" s="34" t="s">
        <v>23</v>
      </c>
      <c r="D78" s="34"/>
      <c r="E78" s="27"/>
      <c r="F78" s="27"/>
      <c r="G78" s="35">
        <f aca="true" t="shared" si="8" ref="G78:H81">G79</f>
        <v>3</v>
      </c>
      <c r="H78" s="35">
        <f t="shared" si="8"/>
        <v>3</v>
      </c>
      <c r="I78" s="35">
        <f t="shared" si="7"/>
        <v>100</v>
      </c>
    </row>
    <row r="79" spans="1:9" ht="12.75">
      <c r="A79" s="30" t="s">
        <v>170</v>
      </c>
      <c r="B79" s="29">
        <v>227</v>
      </c>
      <c r="C79" s="32" t="s">
        <v>23</v>
      </c>
      <c r="D79" s="32" t="s">
        <v>23</v>
      </c>
      <c r="E79" s="29"/>
      <c r="F79" s="29"/>
      <c r="G79" s="36">
        <f t="shared" si="8"/>
        <v>3</v>
      </c>
      <c r="H79" s="36">
        <f t="shared" si="8"/>
        <v>3</v>
      </c>
      <c r="I79" s="36">
        <f t="shared" si="7"/>
        <v>100</v>
      </c>
    </row>
    <row r="80" spans="1:9" ht="13.5" customHeight="1">
      <c r="A80" s="25" t="s">
        <v>48</v>
      </c>
      <c r="B80" s="24">
        <v>227</v>
      </c>
      <c r="C80" s="23" t="s">
        <v>23</v>
      </c>
      <c r="D80" s="23" t="s">
        <v>23</v>
      </c>
      <c r="E80" s="24" t="s">
        <v>72</v>
      </c>
      <c r="F80" s="24"/>
      <c r="G80" s="37">
        <f t="shared" si="8"/>
        <v>3</v>
      </c>
      <c r="H80" s="37">
        <f t="shared" si="8"/>
        <v>3</v>
      </c>
      <c r="I80" s="37">
        <f t="shared" si="7"/>
        <v>100</v>
      </c>
    </row>
    <row r="81" spans="1:9" ht="12.75">
      <c r="A81" s="25" t="s">
        <v>49</v>
      </c>
      <c r="B81" s="24">
        <v>227</v>
      </c>
      <c r="C81" s="23" t="s">
        <v>23</v>
      </c>
      <c r="D81" s="23" t="s">
        <v>23</v>
      </c>
      <c r="E81" s="24" t="s">
        <v>73</v>
      </c>
      <c r="F81" s="24"/>
      <c r="G81" s="37">
        <f t="shared" si="8"/>
        <v>3</v>
      </c>
      <c r="H81" s="37">
        <f t="shared" si="8"/>
        <v>3</v>
      </c>
      <c r="I81" s="37">
        <f t="shared" si="7"/>
        <v>100</v>
      </c>
    </row>
    <row r="82" spans="1:9" ht="12.75" customHeight="1">
      <c r="A82" s="25" t="s">
        <v>35</v>
      </c>
      <c r="B82" s="24">
        <v>227</v>
      </c>
      <c r="C82" s="23" t="s">
        <v>23</v>
      </c>
      <c r="D82" s="23" t="s">
        <v>23</v>
      </c>
      <c r="E82" s="24" t="s">
        <v>73</v>
      </c>
      <c r="F82" s="24">
        <v>240</v>
      </c>
      <c r="G82" s="37">
        <v>3</v>
      </c>
      <c r="H82" s="37">
        <v>3</v>
      </c>
      <c r="I82" s="37">
        <f t="shared" si="7"/>
        <v>100</v>
      </c>
    </row>
    <row r="83" spans="1:9" ht="12.75">
      <c r="A83" s="28" t="s">
        <v>12</v>
      </c>
      <c r="B83" s="27">
        <v>227</v>
      </c>
      <c r="C83" s="34" t="s">
        <v>24</v>
      </c>
      <c r="D83" s="34"/>
      <c r="E83" s="27"/>
      <c r="F83" s="27"/>
      <c r="G83" s="52">
        <f>G84</f>
        <v>59.9</v>
      </c>
      <c r="H83" s="52">
        <f>H84</f>
        <v>59.9</v>
      </c>
      <c r="I83" s="35">
        <f t="shared" si="7"/>
        <v>100</v>
      </c>
    </row>
    <row r="84" spans="1:9" ht="12.75" customHeight="1">
      <c r="A84" s="30" t="s">
        <v>13</v>
      </c>
      <c r="B84" s="97">
        <v>227</v>
      </c>
      <c r="C84" s="101" t="s">
        <v>24</v>
      </c>
      <c r="D84" s="101" t="s">
        <v>18</v>
      </c>
      <c r="E84" s="102"/>
      <c r="F84" s="29"/>
      <c r="G84" s="36">
        <f>G90+G85</f>
        <v>59.9</v>
      </c>
      <c r="H84" s="36">
        <f>H90+H85</f>
        <v>59.9</v>
      </c>
      <c r="I84" s="36">
        <f t="shared" si="7"/>
        <v>100</v>
      </c>
    </row>
    <row r="85" spans="1:9" ht="12.75" customHeight="1">
      <c r="A85" s="99" t="s">
        <v>234</v>
      </c>
      <c r="B85" s="98">
        <v>227</v>
      </c>
      <c r="C85" s="49" t="s">
        <v>24</v>
      </c>
      <c r="D85" s="49" t="s">
        <v>18</v>
      </c>
      <c r="E85" s="24" t="s">
        <v>235</v>
      </c>
      <c r="F85" s="98"/>
      <c r="G85" s="51">
        <f>G86+G88</f>
        <v>59.9</v>
      </c>
      <c r="H85" s="51">
        <f>H86+H88</f>
        <v>59.9</v>
      </c>
      <c r="I85" s="37">
        <f t="shared" si="7"/>
        <v>100</v>
      </c>
    </row>
    <row r="86" spans="1:9" ht="12.75" customHeight="1">
      <c r="A86" s="100" t="s">
        <v>236</v>
      </c>
      <c r="B86" s="98">
        <v>227</v>
      </c>
      <c r="C86" s="49" t="s">
        <v>24</v>
      </c>
      <c r="D86" s="49" t="s">
        <v>18</v>
      </c>
      <c r="E86" s="24" t="s">
        <v>237</v>
      </c>
      <c r="F86" s="98"/>
      <c r="G86" s="51">
        <f>G87</f>
        <v>9.9</v>
      </c>
      <c r="H86" s="51">
        <f>H87</f>
        <v>9.9</v>
      </c>
      <c r="I86" s="37">
        <f t="shared" si="7"/>
        <v>100</v>
      </c>
    </row>
    <row r="87" spans="1:9" ht="26.25" thickBot="1">
      <c r="A87" s="84" t="s">
        <v>238</v>
      </c>
      <c r="B87" s="98">
        <v>227</v>
      </c>
      <c r="C87" s="49" t="s">
        <v>24</v>
      </c>
      <c r="D87" s="49" t="s">
        <v>18</v>
      </c>
      <c r="E87" s="24" t="s">
        <v>237</v>
      </c>
      <c r="F87" s="98">
        <v>240</v>
      </c>
      <c r="G87" s="51">
        <v>9.9</v>
      </c>
      <c r="H87" s="51">
        <v>9.9</v>
      </c>
      <c r="I87" s="37">
        <f t="shared" si="7"/>
        <v>100</v>
      </c>
    </row>
    <row r="88" spans="1:9" ht="15.75" thickBot="1">
      <c r="A88" s="100" t="s">
        <v>275</v>
      </c>
      <c r="B88" s="98">
        <v>227</v>
      </c>
      <c r="C88" s="49" t="s">
        <v>24</v>
      </c>
      <c r="D88" s="49" t="s">
        <v>18</v>
      </c>
      <c r="E88" s="24" t="s">
        <v>276</v>
      </c>
      <c r="F88" s="119"/>
      <c r="G88" s="51">
        <f>G89</f>
        <v>50</v>
      </c>
      <c r="H88" s="51">
        <f>H89</f>
        <v>50</v>
      </c>
      <c r="I88" s="37">
        <f>ROUND(H88/G88*100,1)</f>
        <v>100</v>
      </c>
    </row>
    <row r="89" spans="1:9" ht="25.5">
      <c r="A89" s="84" t="s">
        <v>238</v>
      </c>
      <c r="B89" s="98">
        <v>227</v>
      </c>
      <c r="C89" s="49" t="s">
        <v>24</v>
      </c>
      <c r="D89" s="49" t="s">
        <v>18</v>
      </c>
      <c r="E89" s="24" t="s">
        <v>276</v>
      </c>
      <c r="F89" s="98">
        <v>240</v>
      </c>
      <c r="G89" s="51">
        <v>50</v>
      </c>
      <c r="H89" s="51">
        <v>50</v>
      </c>
      <c r="I89" s="37">
        <f>ROUND(H89/G89*100,1)</f>
        <v>100</v>
      </c>
    </row>
    <row r="90" spans="1:9" ht="36" customHeight="1" hidden="1">
      <c r="A90" s="25" t="s">
        <v>33</v>
      </c>
      <c r="B90" s="24">
        <v>227</v>
      </c>
      <c r="C90" s="103" t="s">
        <v>24</v>
      </c>
      <c r="D90" s="103" t="s">
        <v>18</v>
      </c>
      <c r="E90" s="104" t="s">
        <v>62</v>
      </c>
      <c r="F90" s="24"/>
      <c r="G90" s="38">
        <f>G91</f>
        <v>0</v>
      </c>
      <c r="H90" s="38">
        <f>H91</f>
        <v>0</v>
      </c>
      <c r="I90" s="37" t="e">
        <f t="shared" si="7"/>
        <v>#DIV/0!</v>
      </c>
    </row>
    <row r="91" spans="1:9" ht="12.75" customHeight="1" hidden="1">
      <c r="A91" s="25" t="s">
        <v>50</v>
      </c>
      <c r="B91" s="24">
        <v>227</v>
      </c>
      <c r="C91" s="23" t="s">
        <v>24</v>
      </c>
      <c r="D91" s="23" t="s">
        <v>18</v>
      </c>
      <c r="E91" s="24" t="s">
        <v>74</v>
      </c>
      <c r="F91" s="24"/>
      <c r="G91" s="37">
        <f>G92</f>
        <v>0</v>
      </c>
      <c r="H91" s="37">
        <f>H92</f>
        <v>0</v>
      </c>
      <c r="I91" s="37" t="e">
        <f t="shared" si="7"/>
        <v>#DIV/0!</v>
      </c>
    </row>
    <row r="92" spans="1:9" ht="12.75" hidden="1">
      <c r="A92" s="25" t="s">
        <v>0</v>
      </c>
      <c r="B92" s="24">
        <v>227</v>
      </c>
      <c r="C92" s="23" t="s">
        <v>24</v>
      </c>
      <c r="D92" s="23" t="s">
        <v>18</v>
      </c>
      <c r="E92" s="24" t="s">
        <v>74</v>
      </c>
      <c r="F92" s="24">
        <v>540</v>
      </c>
      <c r="G92" s="37">
        <v>0</v>
      </c>
      <c r="H92" s="37">
        <v>0</v>
      </c>
      <c r="I92" s="37" t="e">
        <f t="shared" si="7"/>
        <v>#DIV/0!</v>
      </c>
    </row>
    <row r="93" spans="1:9" ht="12.75" customHeight="1">
      <c r="A93" s="28" t="s">
        <v>14</v>
      </c>
      <c r="B93" s="27">
        <v>227</v>
      </c>
      <c r="C93" s="34">
        <v>10</v>
      </c>
      <c r="D93" s="34"/>
      <c r="E93" s="27"/>
      <c r="F93" s="27"/>
      <c r="G93" s="35">
        <f aca="true" t="shared" si="9" ref="G93:H96">G94</f>
        <v>1.1</v>
      </c>
      <c r="H93" s="35">
        <f t="shared" si="9"/>
        <v>1.1</v>
      </c>
      <c r="I93" s="35">
        <f t="shared" si="7"/>
        <v>100</v>
      </c>
    </row>
    <row r="94" spans="1:9" ht="12.75" customHeight="1">
      <c r="A94" s="30" t="s">
        <v>15</v>
      </c>
      <c r="B94" s="29">
        <v>227</v>
      </c>
      <c r="C94" s="32">
        <v>10</v>
      </c>
      <c r="D94" s="32" t="s">
        <v>20</v>
      </c>
      <c r="E94" s="29"/>
      <c r="F94" s="29"/>
      <c r="G94" s="36">
        <f t="shared" si="9"/>
        <v>1.1</v>
      </c>
      <c r="H94" s="36">
        <f t="shared" si="9"/>
        <v>1.1</v>
      </c>
      <c r="I94" s="36">
        <f>I95</f>
        <v>100</v>
      </c>
    </row>
    <row r="95" spans="1:9" ht="12" customHeight="1">
      <c r="A95" s="25" t="s">
        <v>51</v>
      </c>
      <c r="B95" s="24">
        <v>227</v>
      </c>
      <c r="C95" s="23">
        <v>10</v>
      </c>
      <c r="D95" s="23" t="s">
        <v>20</v>
      </c>
      <c r="E95" s="24" t="s">
        <v>75</v>
      </c>
      <c r="F95" s="24"/>
      <c r="G95" s="37">
        <f t="shared" si="9"/>
        <v>1.1</v>
      </c>
      <c r="H95" s="37">
        <f t="shared" si="9"/>
        <v>1.1</v>
      </c>
      <c r="I95" s="37">
        <f t="shared" si="7"/>
        <v>100</v>
      </c>
    </row>
    <row r="96" spans="1:9" ht="13.5" customHeight="1">
      <c r="A96" s="25" t="s">
        <v>52</v>
      </c>
      <c r="B96" s="24">
        <v>227</v>
      </c>
      <c r="C96" s="23">
        <v>10</v>
      </c>
      <c r="D96" s="23" t="s">
        <v>20</v>
      </c>
      <c r="E96" s="24" t="s">
        <v>76</v>
      </c>
      <c r="F96" s="24"/>
      <c r="G96" s="37">
        <f t="shared" si="9"/>
        <v>1.1</v>
      </c>
      <c r="H96" s="37">
        <f t="shared" si="9"/>
        <v>1.1</v>
      </c>
      <c r="I96" s="37">
        <f t="shared" si="7"/>
        <v>100</v>
      </c>
    </row>
    <row r="97" spans="1:9" ht="12.75">
      <c r="A97" s="25" t="s">
        <v>172</v>
      </c>
      <c r="B97" s="24">
        <v>227</v>
      </c>
      <c r="C97" s="23">
        <v>10</v>
      </c>
      <c r="D97" s="23" t="s">
        <v>20</v>
      </c>
      <c r="E97" s="24" t="s">
        <v>76</v>
      </c>
      <c r="F97" s="56">
        <v>320</v>
      </c>
      <c r="G97" s="37">
        <v>1.1</v>
      </c>
      <c r="H97" s="37">
        <v>1.1</v>
      </c>
      <c r="I97" s="37">
        <f t="shared" si="7"/>
        <v>100</v>
      </c>
    </row>
    <row r="98" spans="1:9" ht="12" customHeight="1">
      <c r="A98" s="28" t="s">
        <v>54</v>
      </c>
      <c r="B98" s="27">
        <v>227</v>
      </c>
      <c r="C98" s="34">
        <v>11</v>
      </c>
      <c r="D98" s="34"/>
      <c r="E98" s="27"/>
      <c r="F98" s="27"/>
      <c r="G98" s="35">
        <f aca="true" t="shared" si="10" ref="G98:H100">G99</f>
        <v>0.9</v>
      </c>
      <c r="H98" s="35">
        <f t="shared" si="10"/>
        <v>0.9</v>
      </c>
      <c r="I98" s="35">
        <f t="shared" si="7"/>
        <v>100</v>
      </c>
    </row>
    <row r="99" spans="1:9" ht="12.75">
      <c r="A99" s="30" t="s">
        <v>16</v>
      </c>
      <c r="B99" s="29">
        <v>227</v>
      </c>
      <c r="C99" s="32">
        <v>11</v>
      </c>
      <c r="D99" s="32" t="s">
        <v>22</v>
      </c>
      <c r="E99" s="29"/>
      <c r="F99" s="29"/>
      <c r="G99" s="36">
        <f t="shared" si="10"/>
        <v>0.9</v>
      </c>
      <c r="H99" s="36">
        <f t="shared" si="10"/>
        <v>0.9</v>
      </c>
      <c r="I99" s="36">
        <f t="shared" si="7"/>
        <v>100</v>
      </c>
    </row>
    <row r="100" spans="1:9" ht="15" customHeight="1">
      <c r="A100" s="25" t="s">
        <v>55</v>
      </c>
      <c r="B100" s="24">
        <v>227</v>
      </c>
      <c r="C100" s="23">
        <v>11</v>
      </c>
      <c r="D100" s="23" t="s">
        <v>22</v>
      </c>
      <c r="E100" s="24" t="s">
        <v>78</v>
      </c>
      <c r="F100" s="24"/>
      <c r="G100" s="37">
        <f t="shared" si="10"/>
        <v>0.9</v>
      </c>
      <c r="H100" s="37">
        <f t="shared" si="10"/>
        <v>0.9</v>
      </c>
      <c r="I100" s="37">
        <f t="shared" si="7"/>
        <v>100</v>
      </c>
    </row>
    <row r="101" spans="1:9" ht="12.75" customHeight="1">
      <c r="A101" s="25" t="s">
        <v>56</v>
      </c>
      <c r="B101" s="24">
        <v>227</v>
      </c>
      <c r="C101" s="23">
        <v>11</v>
      </c>
      <c r="D101" s="23" t="s">
        <v>22</v>
      </c>
      <c r="E101" s="24" t="s">
        <v>77</v>
      </c>
      <c r="F101" s="24"/>
      <c r="G101" s="37">
        <f>G103+G102</f>
        <v>0.9</v>
      </c>
      <c r="H101" s="37">
        <f>H103+H102</f>
        <v>0.9</v>
      </c>
      <c r="I101" s="37">
        <f t="shared" si="7"/>
        <v>100</v>
      </c>
    </row>
    <row r="102" spans="1:9" ht="12.75" customHeight="1" hidden="1">
      <c r="A102" s="25" t="s">
        <v>32</v>
      </c>
      <c r="B102" s="24">
        <v>227</v>
      </c>
      <c r="C102" s="23" t="s">
        <v>120</v>
      </c>
      <c r="D102" s="23" t="s">
        <v>22</v>
      </c>
      <c r="E102" s="24" t="s">
        <v>77</v>
      </c>
      <c r="F102" s="24">
        <v>120</v>
      </c>
      <c r="G102" s="51">
        <v>0</v>
      </c>
      <c r="H102" s="51">
        <v>0</v>
      </c>
      <c r="I102" s="37" t="e">
        <f t="shared" si="7"/>
        <v>#DIV/0!</v>
      </c>
    </row>
    <row r="103" spans="1:9" ht="12.75" customHeight="1">
      <c r="A103" s="25" t="s">
        <v>35</v>
      </c>
      <c r="B103" s="24">
        <v>227</v>
      </c>
      <c r="C103" s="23">
        <v>11</v>
      </c>
      <c r="D103" s="23" t="s">
        <v>22</v>
      </c>
      <c r="E103" s="24" t="s">
        <v>77</v>
      </c>
      <c r="F103" s="24">
        <v>240</v>
      </c>
      <c r="G103" s="51">
        <v>0.9</v>
      </c>
      <c r="H103" s="51">
        <v>0.9</v>
      </c>
      <c r="I103" s="37">
        <f t="shared" si="7"/>
        <v>100</v>
      </c>
    </row>
    <row r="104" spans="1:9" ht="30.75" customHeight="1" hidden="1">
      <c r="A104" s="28" t="s">
        <v>80</v>
      </c>
      <c r="B104" s="27">
        <v>227</v>
      </c>
      <c r="C104" s="34" t="s">
        <v>79</v>
      </c>
      <c r="D104" s="45"/>
      <c r="E104" s="65"/>
      <c r="F104" s="65"/>
      <c r="G104" s="35">
        <f aca="true" t="shared" si="11" ref="G104:H106">G105</f>
        <v>0</v>
      </c>
      <c r="H104" s="35">
        <f t="shared" si="11"/>
        <v>0</v>
      </c>
      <c r="I104" s="36" t="e">
        <f t="shared" si="7"/>
        <v>#DIV/0!</v>
      </c>
    </row>
    <row r="105" spans="1:9" ht="20.25" customHeight="1" hidden="1">
      <c r="A105" s="53" t="s">
        <v>82</v>
      </c>
      <c r="B105" s="29">
        <v>227</v>
      </c>
      <c r="C105" s="32" t="s">
        <v>79</v>
      </c>
      <c r="D105" s="32" t="s">
        <v>18</v>
      </c>
      <c r="E105" s="24"/>
      <c r="F105" s="24"/>
      <c r="G105" s="36">
        <f t="shared" si="11"/>
        <v>0</v>
      </c>
      <c r="H105" s="36">
        <f t="shared" si="11"/>
        <v>0</v>
      </c>
      <c r="I105" s="36" t="e">
        <f t="shared" si="7"/>
        <v>#DIV/0!</v>
      </c>
    </row>
    <row r="106" spans="1:9" ht="22.5" customHeight="1" hidden="1">
      <c r="A106" s="40" t="s">
        <v>83</v>
      </c>
      <c r="B106" s="29"/>
      <c r="C106" s="32"/>
      <c r="D106" s="32"/>
      <c r="E106" s="24" t="s">
        <v>81</v>
      </c>
      <c r="F106" s="24"/>
      <c r="G106" s="37">
        <f t="shared" si="11"/>
        <v>0</v>
      </c>
      <c r="H106" s="37">
        <f t="shared" si="11"/>
        <v>0</v>
      </c>
      <c r="I106" s="36" t="e">
        <f t="shared" si="7"/>
        <v>#DIV/0!</v>
      </c>
    </row>
    <row r="107" spans="1:9" ht="15" customHeight="1" hidden="1">
      <c r="A107" s="25" t="s">
        <v>84</v>
      </c>
      <c r="B107" s="24"/>
      <c r="C107" s="23"/>
      <c r="D107" s="23"/>
      <c r="E107" s="24" t="s">
        <v>81</v>
      </c>
      <c r="F107" s="24">
        <v>730</v>
      </c>
      <c r="G107" s="37"/>
      <c r="H107" s="37"/>
      <c r="I107" s="36" t="e">
        <f t="shared" si="7"/>
        <v>#DIV/0!</v>
      </c>
    </row>
    <row r="108" spans="1:9" ht="14.25" customHeight="1">
      <c r="A108" s="30" t="s">
        <v>195</v>
      </c>
      <c r="B108" s="29"/>
      <c r="C108" s="32"/>
      <c r="D108" s="32"/>
      <c r="E108" s="29"/>
      <c r="F108" s="29"/>
      <c r="G108" s="36">
        <f>G7+G39+G45+G52+G65+G78+G83+G93+G98+G104</f>
        <v>3924.4</v>
      </c>
      <c r="H108" s="36">
        <f>H7+H39+H45+H52+H65+H78+H83+H93+H98+H104</f>
        <v>3806.1</v>
      </c>
      <c r="I108" s="36">
        <f t="shared" si="7"/>
        <v>97</v>
      </c>
    </row>
    <row r="110" spans="7:9" ht="12.75">
      <c r="G110" s="26"/>
      <c r="H110" s="26"/>
      <c r="I110" s="26"/>
    </row>
  </sheetData>
  <sheetProtection/>
  <mergeCells count="3">
    <mergeCell ref="A2:I2"/>
    <mergeCell ref="B1:I1"/>
    <mergeCell ref="A3:G3"/>
  </mergeCells>
  <printOptions horizontalCentered="1"/>
  <pageMargins left="0.35433070866141736" right="0.35433070866141736" top="0.31496062992125984" bottom="0.1968503937007874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BreakPreview" zoomScale="75" zoomScaleNormal="75" zoomScaleSheetLayoutView="75" zoomScalePageLayoutView="0" workbookViewId="0" topLeftCell="A4">
      <selection activeCell="A4" sqref="A4:F5"/>
    </sheetView>
  </sheetViews>
  <sheetFormatPr defaultColWidth="9.140625" defaultRowHeight="12.75"/>
  <cols>
    <col min="1" max="1" width="29.28125" style="1" customWidth="1"/>
    <col min="2" max="2" width="59.28125" style="1" customWidth="1"/>
    <col min="3" max="3" width="13.57421875" style="22" customWidth="1"/>
    <col min="4" max="4" width="13.7109375" style="22" customWidth="1"/>
    <col min="5" max="5" width="15.28125" style="22" customWidth="1"/>
    <col min="6" max="6" width="13.28125" style="22" customWidth="1"/>
    <col min="7" max="16384" width="9.140625" style="1" customWidth="1"/>
  </cols>
  <sheetData>
    <row r="1" spans="2:6" ht="18.75">
      <c r="B1" s="128"/>
      <c r="C1" s="128"/>
      <c r="D1" s="57"/>
      <c r="E1" s="57"/>
      <c r="F1" s="1"/>
    </row>
    <row r="2" spans="1:6" ht="72" customHeight="1">
      <c r="A2" s="3"/>
      <c r="B2" s="130" t="s">
        <v>279</v>
      </c>
      <c r="C2" s="130"/>
      <c r="D2" s="130"/>
      <c r="E2" s="130"/>
      <c r="F2" s="130"/>
    </row>
    <row r="3" spans="1:6" ht="15" customHeight="1">
      <c r="A3" s="2"/>
      <c r="B3" s="4"/>
      <c r="C3" s="4"/>
      <c r="D3" s="4"/>
      <c r="E3" s="4"/>
      <c r="F3" s="4"/>
    </row>
    <row r="4" spans="1:6" ht="18.75" customHeight="1">
      <c r="A4" s="131" t="s">
        <v>280</v>
      </c>
      <c r="B4" s="131"/>
      <c r="C4" s="131"/>
      <c r="D4" s="131"/>
      <c r="E4" s="131"/>
      <c r="F4" s="131"/>
    </row>
    <row r="5" spans="1:6" ht="15" customHeight="1">
      <c r="A5" s="131"/>
      <c r="B5" s="131"/>
      <c r="C5" s="131"/>
      <c r="D5" s="131"/>
      <c r="E5" s="131"/>
      <c r="F5" s="131"/>
    </row>
    <row r="6" spans="1:6" ht="15" customHeight="1">
      <c r="A6" s="2"/>
      <c r="B6" s="2"/>
      <c r="C6" s="5"/>
      <c r="D6" s="5"/>
      <c r="E6" s="5"/>
      <c r="F6" s="5"/>
    </row>
    <row r="7" spans="1:6" ht="85.5" customHeight="1">
      <c r="A7" s="10" t="s">
        <v>201</v>
      </c>
      <c r="B7" s="10" t="s">
        <v>85</v>
      </c>
      <c r="C7" s="71" t="s">
        <v>202</v>
      </c>
      <c r="D7" s="71" t="s">
        <v>203</v>
      </c>
      <c r="E7" s="71" t="s">
        <v>277</v>
      </c>
      <c r="F7" s="71" t="s">
        <v>204</v>
      </c>
    </row>
    <row r="8" spans="1:6" ht="18.75">
      <c r="A8" s="6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</row>
    <row r="9" spans="1:6" ht="31.5">
      <c r="A9" s="6" t="s">
        <v>240</v>
      </c>
      <c r="B9" s="8" t="s">
        <v>241</v>
      </c>
      <c r="C9" s="9">
        <v>84.3</v>
      </c>
      <c r="D9" s="9">
        <v>54.3</v>
      </c>
      <c r="E9" s="9">
        <v>30</v>
      </c>
      <c r="F9" s="9"/>
    </row>
    <row r="10" spans="1:6" ht="31.5">
      <c r="A10" s="6" t="s">
        <v>239</v>
      </c>
      <c r="B10" s="11" t="s">
        <v>86</v>
      </c>
      <c r="C10" s="12">
        <f>C11</f>
        <v>30.000000000000455</v>
      </c>
      <c r="D10" s="12">
        <f>D11</f>
        <v>-74.80000000000018</v>
      </c>
      <c r="E10" s="12">
        <v>104.8</v>
      </c>
      <c r="F10" s="9"/>
    </row>
    <row r="11" spans="1:6" ht="31.5">
      <c r="A11" s="10" t="s">
        <v>87</v>
      </c>
      <c r="B11" s="13" t="s">
        <v>88</v>
      </c>
      <c r="C11" s="14">
        <f>C16+C12</f>
        <v>30.000000000000455</v>
      </c>
      <c r="D11" s="14">
        <f>D16+D12</f>
        <v>-74.80000000000018</v>
      </c>
      <c r="E11" s="14">
        <v>104.8</v>
      </c>
      <c r="F11" s="14"/>
    </row>
    <row r="12" spans="1:6" ht="18" customHeight="1">
      <c r="A12" s="10" t="s">
        <v>242</v>
      </c>
      <c r="B12" s="13" t="s">
        <v>88</v>
      </c>
      <c r="C12" s="14">
        <f aca="true" t="shared" si="0" ref="C12:D14">C13</f>
        <v>-3894.3999999999996</v>
      </c>
      <c r="D12" s="14">
        <f t="shared" si="0"/>
        <v>-3880.9</v>
      </c>
      <c r="E12" s="14" t="s">
        <v>278</v>
      </c>
      <c r="F12" s="14">
        <f>ROUND(D12/C12*100,1)</f>
        <v>99.7</v>
      </c>
    </row>
    <row r="13" spans="1:6" ht="31.5">
      <c r="A13" s="10" t="s">
        <v>243</v>
      </c>
      <c r="B13" s="13" t="s">
        <v>89</v>
      </c>
      <c r="C13" s="14">
        <f t="shared" si="0"/>
        <v>-3894.3999999999996</v>
      </c>
      <c r="D13" s="14">
        <f t="shared" si="0"/>
        <v>-3880.9</v>
      </c>
      <c r="E13" s="14" t="s">
        <v>278</v>
      </c>
      <c r="F13" s="14">
        <f>ROUND(D13/C13*100,1)</f>
        <v>99.7</v>
      </c>
    </row>
    <row r="14" spans="1:6" ht="19.5" customHeight="1">
      <c r="A14" s="10" t="s">
        <v>244</v>
      </c>
      <c r="B14" s="13" t="s">
        <v>90</v>
      </c>
      <c r="C14" s="14">
        <f t="shared" si="0"/>
        <v>-3894.3999999999996</v>
      </c>
      <c r="D14" s="14">
        <f t="shared" si="0"/>
        <v>-3880.9</v>
      </c>
      <c r="E14" s="14" t="s">
        <v>278</v>
      </c>
      <c r="F14" s="14">
        <f aca="true" t="shared" si="1" ref="F14:F23">ROUND(D14/C14*100,1)</f>
        <v>99.7</v>
      </c>
    </row>
    <row r="15" spans="1:6" ht="31.5">
      <c r="A15" s="10" t="s">
        <v>245</v>
      </c>
      <c r="B15" s="13" t="s">
        <v>104</v>
      </c>
      <c r="C15" s="14">
        <f>-' Доходы'!C49</f>
        <v>-3894.3999999999996</v>
      </c>
      <c r="D15" s="14">
        <f>-' Доходы'!D49</f>
        <v>-3880.9</v>
      </c>
      <c r="E15" s="14" t="s">
        <v>278</v>
      </c>
      <c r="F15" s="14">
        <f t="shared" si="1"/>
        <v>99.7</v>
      </c>
    </row>
    <row r="16" spans="1:6" ht="31.5">
      <c r="A16" s="10" t="s">
        <v>246</v>
      </c>
      <c r="B16" s="13" t="s">
        <v>91</v>
      </c>
      <c r="C16" s="14">
        <f aca="true" t="shared" si="2" ref="C16:D18">C17</f>
        <v>3924.4</v>
      </c>
      <c r="D16" s="14">
        <f t="shared" si="2"/>
        <v>3806.1</v>
      </c>
      <c r="E16" s="14" t="s">
        <v>278</v>
      </c>
      <c r="F16" s="14">
        <f>ROUND(D16/C16*100,1)</f>
        <v>97</v>
      </c>
    </row>
    <row r="17" spans="1:6" ht="21.75" customHeight="1">
      <c r="A17" s="10" t="s">
        <v>247</v>
      </c>
      <c r="B17" s="13" t="s">
        <v>92</v>
      </c>
      <c r="C17" s="14">
        <f t="shared" si="2"/>
        <v>3924.4</v>
      </c>
      <c r="D17" s="14">
        <f t="shared" si="2"/>
        <v>3806.1</v>
      </c>
      <c r="E17" s="14" t="s">
        <v>278</v>
      </c>
      <c r="F17" s="14">
        <f t="shared" si="1"/>
        <v>97</v>
      </c>
    </row>
    <row r="18" spans="1:6" ht="21.75" customHeight="1">
      <c r="A18" s="10" t="s">
        <v>248</v>
      </c>
      <c r="B18" s="13" t="s">
        <v>93</v>
      </c>
      <c r="C18" s="14">
        <f t="shared" si="2"/>
        <v>3924.4</v>
      </c>
      <c r="D18" s="14">
        <f t="shared" si="2"/>
        <v>3806.1</v>
      </c>
      <c r="E18" s="14" t="s">
        <v>278</v>
      </c>
      <c r="F18" s="14">
        <f t="shared" si="1"/>
        <v>97</v>
      </c>
    </row>
    <row r="19" spans="1:6" ht="31.5">
      <c r="A19" s="10" t="s">
        <v>249</v>
      </c>
      <c r="B19" s="13" t="s">
        <v>105</v>
      </c>
      <c r="C19" s="14">
        <f>'расх 2'!D31</f>
        <v>3924.4</v>
      </c>
      <c r="D19" s="14">
        <f>'расх 2'!E31</f>
        <v>3806.1</v>
      </c>
      <c r="E19" s="14" t="s">
        <v>278</v>
      </c>
      <c r="F19" s="14">
        <f t="shared" si="1"/>
        <v>97</v>
      </c>
    </row>
    <row r="20" spans="1:6" ht="31.5" hidden="1">
      <c r="A20" s="15" t="s">
        <v>94</v>
      </c>
      <c r="B20" s="11" t="s">
        <v>95</v>
      </c>
      <c r="C20" s="12">
        <v>0</v>
      </c>
      <c r="D20" s="12">
        <v>0</v>
      </c>
      <c r="E20" s="12"/>
      <c r="F20" s="12" t="e">
        <f t="shared" si="1"/>
        <v>#DIV/0!</v>
      </c>
    </row>
    <row r="21" spans="1:6" ht="31.5" hidden="1">
      <c r="A21" s="15" t="s">
        <v>96</v>
      </c>
      <c r="B21" s="16" t="s">
        <v>97</v>
      </c>
      <c r="C21" s="12">
        <v>0</v>
      </c>
      <c r="D21" s="12">
        <v>0</v>
      </c>
      <c r="E21" s="12"/>
      <c r="F21" s="12" t="e">
        <f t="shared" si="1"/>
        <v>#DIV/0!</v>
      </c>
    </row>
    <row r="22" spans="1:6" ht="94.5" hidden="1">
      <c r="A22" s="17" t="s">
        <v>98</v>
      </c>
      <c r="B22" s="18" t="s">
        <v>99</v>
      </c>
      <c r="C22" s="12">
        <v>0</v>
      </c>
      <c r="D22" s="12">
        <v>0</v>
      </c>
      <c r="E22" s="12"/>
      <c r="F22" s="12" t="e">
        <f t="shared" si="1"/>
        <v>#DIV/0!</v>
      </c>
    </row>
    <row r="23" spans="1:6" ht="94.5" hidden="1">
      <c r="A23" s="10" t="s">
        <v>100</v>
      </c>
      <c r="B23" s="19" t="s">
        <v>101</v>
      </c>
      <c r="C23" s="12">
        <v>0</v>
      </c>
      <c r="D23" s="12">
        <v>0</v>
      </c>
      <c r="E23" s="12"/>
      <c r="F23" s="12" t="e">
        <f t="shared" si="1"/>
        <v>#DIV/0!</v>
      </c>
    </row>
    <row r="24" spans="1:6" ht="18.75" hidden="1">
      <c r="A24" s="6" t="s">
        <v>102</v>
      </c>
      <c r="B24" s="8"/>
      <c r="C24" s="9">
        <f>C10</f>
        <v>30.000000000000455</v>
      </c>
      <c r="D24" s="9">
        <f>D10</f>
        <v>-74.80000000000018</v>
      </c>
      <c r="E24" s="9"/>
      <c r="F24" s="12">
        <f>ROUND(D24/C24*100,1)</f>
        <v>-249.3</v>
      </c>
    </row>
    <row r="25" spans="1:6" ht="18.75">
      <c r="A25" s="2"/>
      <c r="B25" s="20"/>
      <c r="C25" s="5"/>
      <c r="D25" s="5"/>
      <c r="E25" s="5"/>
      <c r="F25" s="5"/>
    </row>
    <row r="26" spans="1:6" ht="0.75" customHeight="1">
      <c r="A26" s="129" t="s">
        <v>103</v>
      </c>
      <c r="B26" s="129"/>
      <c r="C26" s="129"/>
      <c r="D26" s="1"/>
      <c r="E26" s="1"/>
      <c r="F26" s="1"/>
    </row>
    <row r="27" ht="18.75">
      <c r="B27" s="21"/>
    </row>
    <row r="28" ht="18.75">
      <c r="B28" s="21"/>
    </row>
    <row r="29" ht="18.75">
      <c r="B29" s="21"/>
    </row>
    <row r="30" ht="18.75">
      <c r="B30" s="21"/>
    </row>
    <row r="31" ht="18.75">
      <c r="B31" s="21"/>
    </row>
    <row r="32" ht="18.75">
      <c r="B32" s="21"/>
    </row>
    <row r="33" ht="18.75">
      <c r="B33" s="21"/>
    </row>
    <row r="34" ht="18.75">
      <c r="B34" s="21"/>
    </row>
    <row r="35" ht="18.75">
      <c r="B35" s="21"/>
    </row>
    <row r="36" ht="18.75">
      <c r="B36" s="21"/>
    </row>
    <row r="37" ht="18.75">
      <c r="B37" s="21"/>
    </row>
    <row r="38" ht="18.75">
      <c r="B38" s="21"/>
    </row>
    <row r="39" ht="18.75">
      <c r="B39" s="21"/>
    </row>
    <row r="40" ht="18.75">
      <c r="B40" s="21"/>
    </row>
    <row r="41" ht="18.75">
      <c r="B41" s="21"/>
    </row>
    <row r="42" ht="18.75">
      <c r="B42" s="21"/>
    </row>
    <row r="43" ht="18.75">
      <c r="B43" s="21"/>
    </row>
    <row r="44" ht="18.75">
      <c r="B44" s="21"/>
    </row>
    <row r="45" ht="18.75">
      <c r="B45" s="21"/>
    </row>
    <row r="46" ht="18.75">
      <c r="B46" s="21"/>
    </row>
    <row r="47" ht="18.75">
      <c r="B47" s="21"/>
    </row>
    <row r="48" ht="18.75">
      <c r="B48" s="21"/>
    </row>
    <row r="49" ht="18.75">
      <c r="B49" s="21"/>
    </row>
    <row r="50" ht="18.75">
      <c r="B50" s="21"/>
    </row>
    <row r="51" ht="18.75">
      <c r="B51" s="21"/>
    </row>
    <row r="52" ht="18.75">
      <c r="B52" s="21"/>
    </row>
    <row r="53" ht="18.75">
      <c r="B53" s="21"/>
    </row>
    <row r="54" ht="18.75">
      <c r="B54" s="21"/>
    </row>
    <row r="55" ht="18.75">
      <c r="B55" s="21"/>
    </row>
    <row r="56" ht="18.75">
      <c r="B56" s="21"/>
    </row>
    <row r="57" ht="18.75">
      <c r="B57" s="21"/>
    </row>
    <row r="58" ht="18.75">
      <c r="B58" s="21"/>
    </row>
    <row r="59" ht="18.75">
      <c r="B59" s="21"/>
    </row>
    <row r="60" ht="18.75">
      <c r="B60" s="21"/>
    </row>
    <row r="61" ht="18.75">
      <c r="B61" s="21"/>
    </row>
    <row r="62" ht="18.75">
      <c r="B62" s="21"/>
    </row>
    <row r="63" ht="18.75">
      <c r="B63" s="21"/>
    </row>
    <row r="64" ht="18.75">
      <c r="B64" s="21"/>
    </row>
    <row r="65" ht="18.75">
      <c r="B65" s="21"/>
    </row>
    <row r="66" ht="18.75">
      <c r="B66" s="21"/>
    </row>
    <row r="67" ht="18.75">
      <c r="B67" s="21"/>
    </row>
    <row r="68" ht="18.75">
      <c r="B68" s="21"/>
    </row>
    <row r="69" ht="18.75">
      <c r="B69" s="21"/>
    </row>
    <row r="70" ht="18.75">
      <c r="B70" s="21"/>
    </row>
    <row r="71" ht="18.75">
      <c r="B71" s="21"/>
    </row>
    <row r="72" ht="18.75">
      <c r="B72" s="21"/>
    </row>
    <row r="73" ht="18.75">
      <c r="B73" s="21"/>
    </row>
    <row r="74" ht="18.75">
      <c r="B74" s="21"/>
    </row>
    <row r="75" ht="18.75">
      <c r="B75" s="21"/>
    </row>
    <row r="76" ht="18.75">
      <c r="B76" s="21"/>
    </row>
    <row r="77" ht="18.75">
      <c r="B77" s="21"/>
    </row>
    <row r="78" ht="18.75">
      <c r="B78" s="21"/>
    </row>
    <row r="79" ht="18.75">
      <c r="B79" s="21"/>
    </row>
    <row r="80" ht="18.75">
      <c r="B80" s="21"/>
    </row>
    <row r="81" ht="18.75">
      <c r="B81" s="21"/>
    </row>
    <row r="82" ht="18.75">
      <c r="B82" s="21"/>
    </row>
    <row r="83" ht="18.75">
      <c r="B83" s="21"/>
    </row>
    <row r="84" ht="18.75">
      <c r="B84" s="21"/>
    </row>
    <row r="85" ht="18.75">
      <c r="B85" s="21"/>
    </row>
    <row r="86" ht="18.75">
      <c r="B86" s="21"/>
    </row>
    <row r="87" ht="18.75">
      <c r="B87" s="21"/>
    </row>
    <row r="88" ht="18.75">
      <c r="B88" s="21"/>
    </row>
    <row r="89" ht="18.75">
      <c r="B89" s="21"/>
    </row>
    <row r="90" ht="18.75">
      <c r="B90" s="21"/>
    </row>
    <row r="91" ht="18.75">
      <c r="B91" s="21"/>
    </row>
    <row r="92" ht="18.75">
      <c r="B92" s="21"/>
    </row>
    <row r="93" ht="18.75">
      <c r="B93" s="21"/>
    </row>
    <row r="94" ht="18.75">
      <c r="B94" s="21"/>
    </row>
    <row r="95" ht="18.75">
      <c r="B95" s="21"/>
    </row>
    <row r="96" ht="18.75">
      <c r="B96" s="21"/>
    </row>
    <row r="97" ht="18.75">
      <c r="B97" s="21"/>
    </row>
    <row r="98" ht="18.75">
      <c r="B98" s="21"/>
    </row>
    <row r="99" ht="18.75">
      <c r="B99" s="21"/>
    </row>
    <row r="100" ht="18.75">
      <c r="B100" s="21"/>
    </row>
    <row r="101" ht="18.75">
      <c r="B101" s="21"/>
    </row>
    <row r="102" ht="18.75">
      <c r="B102" s="21"/>
    </row>
    <row r="103" ht="18.75">
      <c r="B103" s="21"/>
    </row>
    <row r="104" ht="18.75">
      <c r="B104" s="21"/>
    </row>
    <row r="105" ht="18.75">
      <c r="B105" s="21"/>
    </row>
    <row r="106" ht="18.75">
      <c r="B106" s="21"/>
    </row>
    <row r="107" ht="18.75">
      <c r="B107" s="21"/>
    </row>
    <row r="108" ht="18.75">
      <c r="B108" s="21"/>
    </row>
    <row r="109" ht="18.75">
      <c r="B109" s="21"/>
    </row>
    <row r="110" ht="18.75">
      <c r="B110" s="21"/>
    </row>
  </sheetData>
  <sheetProtection/>
  <mergeCells count="4">
    <mergeCell ref="B1:C1"/>
    <mergeCell ref="A26:C26"/>
    <mergeCell ref="B2:F2"/>
    <mergeCell ref="A4:F5"/>
  </mergeCells>
  <printOptions horizontalCentered="1"/>
  <pageMargins left="0.4724409448818898" right="0.15748031496062992" top="0.984251968503937" bottom="0.984251968503937" header="0.5118110236220472" footer="0.5118110236220472"/>
  <pageSetup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Игмас</cp:lastModifiedBy>
  <cp:lastPrinted>2020-04-22T13:13:30Z</cp:lastPrinted>
  <dcterms:created xsi:type="dcterms:W3CDTF">1996-10-08T23:32:33Z</dcterms:created>
  <dcterms:modified xsi:type="dcterms:W3CDTF">2020-04-22T13:13:52Z</dcterms:modified>
  <cp:category/>
  <cp:version/>
  <cp:contentType/>
  <cp:contentStatus/>
</cp:coreProperties>
</file>